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EA4A26D-7DC9-441F-B48F-3934F336C6D6}" xr6:coauthVersionLast="47" xr6:coauthVersionMax="47" xr10:uidLastSave="{00000000-0000-0000-0000-000000000000}"/>
  <bookViews>
    <workbookView xWindow="-108" yWindow="-108" windowWidth="23256" windowHeight="13176" tabRatio="791" xr2:uid="{00000000-000D-0000-FFFF-FFFF00000000}"/>
  </bookViews>
  <sheets>
    <sheet name="REKOD PRESTASI MURID" sheetId="1" r:id="rId1"/>
    <sheet name="LAPORAN MURID (INDIVIDU)" sheetId="2" r:id="rId2"/>
    <sheet name="DATA PERNYATAAN TAHAP PGUASAAN " sheetId="3" r:id="rId3"/>
    <sheet name="GRAF PELAPORAN" sheetId="4" r:id="rId4"/>
  </sheets>
  <definedNames>
    <definedName name="_xlnm.Print_Area" localSheetId="2">'DATA PERNYATAAN TAHAP PGUASAAN '!$A$1:$B$210</definedName>
    <definedName name="_xlnm.Print_Area" localSheetId="3">'GRAF PELAPORAN'!$A$1:$Q$216</definedName>
    <definedName name="_xlnm.Print_Area" localSheetId="1">'LAPORAN MURID (INDIVIDU)'!$A$1:$G$59</definedName>
    <definedName name="_xlnm.Print_Area" localSheetId="0">'REKOD PRESTASI MURID'!$A$1:$AD$78</definedName>
    <definedName name="_xlnm.Print_Titles" localSheetId="2">'DATA PERNYATAAN TAHAP PGUASAAN '!$1:$2</definedName>
    <definedName name="_xlnm.Print_Titles" localSheetId="3">'GRAF PELAPORAN'!$1:$4</definedName>
    <definedName name="_xlnm.Print_Titles" localSheetId="0">'REKOD PRESTASI MURID'!$11:$11</definedName>
  </definedNames>
  <calcPr calcId="191029"/>
</workbook>
</file>

<file path=xl/calcChain.xml><?xml version="1.0" encoding="utf-8"?>
<calcChain xmlns="http://schemas.openxmlformats.org/spreadsheetml/2006/main">
  <c r="P26" i="4" l="1"/>
  <c r="O26" i="4"/>
  <c r="N26" i="4"/>
  <c r="M26" i="4"/>
  <c r="L26" i="4"/>
  <c r="K26" i="4"/>
  <c r="E22" i="2"/>
  <c r="F22" i="2" s="1"/>
  <c r="P43" i="4"/>
  <c r="O43" i="4"/>
  <c r="N43" i="4"/>
  <c r="M43" i="4"/>
  <c r="L43" i="4"/>
  <c r="K43" i="4"/>
  <c r="F56" i="2"/>
  <c r="H43" i="4"/>
  <c r="G43" i="4"/>
  <c r="F43" i="4"/>
  <c r="H26" i="4"/>
  <c r="G26" i="4"/>
  <c r="F26" i="4"/>
  <c r="P8" i="4"/>
  <c r="O8" i="4"/>
  <c r="N8" i="4"/>
  <c r="H8" i="4"/>
  <c r="G8" i="4"/>
  <c r="F8" i="4"/>
  <c r="M3" i="4"/>
  <c r="I4" i="4"/>
  <c r="I3" i="4"/>
  <c r="J24" i="4"/>
  <c r="K9" i="2"/>
  <c r="K8" i="2"/>
  <c r="K7" i="2"/>
  <c r="E15" i="2" s="1"/>
  <c r="E17" i="2" s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58" i="2"/>
  <c r="D10" i="2"/>
  <c r="F58" i="2"/>
  <c r="D8" i="2"/>
  <c r="G144" i="4"/>
  <c r="G126" i="4"/>
  <c r="O180" i="4" l="1"/>
  <c r="O74" i="4"/>
  <c r="O109" i="4"/>
  <c r="O39" i="4"/>
  <c r="G56" i="4"/>
  <c r="O56" i="4"/>
  <c r="G39" i="4"/>
  <c r="O21" i="4"/>
  <c r="O198" i="4"/>
  <c r="O162" i="4"/>
  <c r="G109" i="4"/>
  <c r="O91" i="4"/>
  <c r="G216" i="4"/>
  <c r="G198" i="4"/>
  <c r="G180" i="4"/>
  <c r="G162" i="4"/>
  <c r="O144" i="4"/>
  <c r="O126" i="4"/>
  <c r="G91" i="4"/>
  <c r="G74" i="4"/>
  <c r="G21" i="4"/>
  <c r="F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D9" authorId="0" shapeId="0" xr:uid="{00000000-0006-0000-0100-000001000000}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<sst xmlns="http://schemas.openxmlformats.org/spreadsheetml/2006/main" count="370" uniqueCount="109">
  <si>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</si>
  <si>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</si>
  <si>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</si>
  <si>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</si>
  <si>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</si>
  <si>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</si>
  <si>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</si>
  <si>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</si>
  <si>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</si>
  <si>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</si>
  <si>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</si>
  <si>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</si>
  <si>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</si>
  <si>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</si>
  <si>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</si>
  <si>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</si>
  <si>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</si>
  <si>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</si>
  <si>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Kelas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</si>
  <si>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</si>
  <si>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</si>
  <si>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</si>
  <si>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</si>
  <si>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</si>
  <si>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</si>
  <si>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</si>
  <si>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ULASAN GURU :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</si>
  <si>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</si>
  <si>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</si>
  <si>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</si>
  <si>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</si>
  <si>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</si>
  <si>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</si>
  <si>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</si>
  <si>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</si>
  <si>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</si>
  <si>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</si>
  <si>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</si>
  <si>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</si>
  <si>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</si>
  <si>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</si>
  <si>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</si>
  <si>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</si>
  <si>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</si>
  <si>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</si>
  <si>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</si>
  <si>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</si>
  <si>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</si>
  <si>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TARIKH PELAPORAN :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</si>
  <si>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</si>
  <si>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</si>
  <si>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</si>
  <si>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</si>
  <si>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</si>
  <si>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</si>
  <si>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</si>
  <si>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</si>
  <si>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 xml:space="preserve">TAHAP PENGUASAAN BAGI SETIAP BIDANG </t>
  </si>
  <si>
    <t>TINGKATAN:</t>
  </si>
  <si>
    <t>PENGETUA</t>
  </si>
  <si>
    <t xml:space="preserve">TAHAP PENGUASAAN  </t>
  </si>
  <si>
    <t xml:space="preserve">TAHAP PENGUASAAN </t>
  </si>
  <si>
    <t>KELAS KEMAHIRAN ALQURAN</t>
  </si>
  <si>
    <t>SMK AGAMA JOHOR BAHRU</t>
  </si>
  <si>
    <t>ULUM QURAN</t>
  </si>
  <si>
    <t>TAJWID</t>
  </si>
  <si>
    <t>HAFAZAN</t>
  </si>
  <si>
    <t>QIRAAT</t>
  </si>
  <si>
    <t>TARANNUM</t>
  </si>
  <si>
    <t>Murid menyatakan asas hukum tajwid yang dipelajari.</t>
  </si>
  <si>
    <t>Murid menerangkan hukum tajwid yang dipelajari.</t>
  </si>
  <si>
    <t>Murid menentukan hukum tajwid dalam surah pilihan untuk hafazan, tarannum dan qiraat sab’ah.</t>
  </si>
  <si>
    <t>Murid menghafaz, mengaplikasi qiraat sab’ah dan tarannum kepada surah pilihan mengikut hukum tajwid dengan baik.</t>
  </si>
  <si>
    <t>Murid menghafaz, mengaplikasi qiraat sab’ah dan tarannum kepada surah pilihan mengikut hukum tajwid dengan baik serta boleh membimbing murid lain.</t>
  </si>
  <si>
    <t xml:space="preserve">Murid mengaplikasi hukum tajwid dalam bidang hafazan, </t>
  </si>
  <si>
    <t>Murid menyatakan konsep asas ilmu qiraat sab’ah.</t>
  </si>
  <si>
    <t>Murid menerangkan konsep asas ilmu qiraat sab’ah.</t>
  </si>
  <si>
    <t>Murid membaca surah-surah pilihan mengikut bacaan imam qiraat sab’ah dengan bimbingan guru.</t>
  </si>
  <si>
    <t>Murid menentukan bacaan mengikut mana-mana imam qiraat sab’ah pada surah pilihan.</t>
  </si>
  <si>
    <t>Murid membaca surah-surah pilihan mengikut bacaan mana-mana imam qiraat sab’ah dengan baik.</t>
  </si>
  <si>
    <t>Murid membaca surah-surah pilihan mengikut bacaan mana-mana imam qiraat sab’ah dengan baik dan dapat membimbing murid lain</t>
  </si>
  <si>
    <t>Murid membaca surah-surah pilihan dengan betul.</t>
  </si>
  <si>
    <t>Murid menghafaz surah-surah pilihan dengan bimbingan guru.</t>
  </si>
  <si>
    <t>Murid menghafaz surah-surah pilihan dengan betul.</t>
  </si>
  <si>
    <t>Murid menghafaz surah-surah pilihan dengan betul dan lancar</t>
  </si>
  <si>
    <t>Murid menghafaz surah-surah pilihan dengan betul, lancar dan bertajwid.</t>
  </si>
  <si>
    <t>Murid menghafaz surah-surah pilihan dengan betul, lancar dan bertajwid serta boleh membimbing murid lain.</t>
  </si>
  <si>
    <t>Murid menyatakan konsep asas tarannum.</t>
  </si>
  <si>
    <t>Murid menerangkan konsep asas tarannum.</t>
  </si>
  <si>
    <t>Murid mengalunkan surah-surah pilihan mengikut tarannum dan harakat-harakatnya dengan bimbingan guru.</t>
  </si>
  <si>
    <t>Murid menentukan jenis-jenis tarannum dan harakat-harakatnya</t>
  </si>
  <si>
    <t>Murid mengalunkan surah-surah pilihan mengikut tarannum dan harakat-harakatnya dengan baik.</t>
  </si>
  <si>
    <t>Murid mengalunkan surah-surah pilihan mengikut tarannum dan harakat-harakatnya dengan baik dan boleh membimbing murid lain.</t>
  </si>
  <si>
    <t>Murid tahu perkara asas berkaitan tajwid, qiraat sab’ah dan tarannum.</t>
  </si>
  <si>
    <t>Murid faham berkaitan tajwid, qiraat sab’ah dan tarannum.</t>
  </si>
  <si>
    <t>Murid boleh membaca dan menghafaz surah pilihan mengikut hukum tajwid dan mengaplikasi qiraat sab’ah dan tarannum dengan bimbingan guru.</t>
  </si>
  <si>
    <t>Murid boleh menentukan hukum tajwid, qiraat sab’ah dan tarannum dalam surah pilihan.</t>
  </si>
  <si>
    <t>Murid boleh membaca dan menghafaz surah pilihan mengikut hukum tajwid dan mengaplikasi qiraat sab’ah dan tarannum dengan baik.</t>
  </si>
  <si>
    <t>Murid boleh membaca dan menghafaz surah pilihan mengikut hukum tajwid dan mengaplikasi qiraat sab’ah dan tarannum dengan baik serta boleh membimbing murid lain.</t>
  </si>
  <si>
    <t>Murid menyatakan asas bahagian-bahagian ulum quran</t>
  </si>
  <si>
    <t>Murid menerangkan bahagian ulum quran  yang dipelajari.</t>
  </si>
  <si>
    <t>Murid menentukan bahagian dan jenis ulum quran</t>
  </si>
  <si>
    <t>Murid menghafaz, mengaplikasi ulum quran kepada surah pilihan mengikut hukum tajwid dengan baik.</t>
  </si>
  <si>
    <t>Murid mengaplikasi ulum quran dalam bidang hafazan</t>
  </si>
  <si>
    <t>Murid menghafaz, mengaplikasi ulum quran kepada surah pilihan mengikut hukum tajwid dengan baik serta boleh membimbing murid lain.</t>
  </si>
  <si>
    <t>PN NORMALA BINTI SIMAIL</t>
  </si>
  <si>
    <t>SMK BARU BINTULU</t>
  </si>
  <si>
    <t>JALAN KEMUNTING,</t>
  </si>
  <si>
    <t>97000 BINTULU SARAWAK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</si>
</sst>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\-00\-0000"/>
    <numFmt numFmtId="165" formatCode="[$-14409]d\ mmmm\,\ yyyy;@"/>
    <numFmt numFmtId="166" formatCode="[$-14409]d/m/yyyy;@"/>
  </numFmts>
  <fonts count="37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b/>
      <sz val="14"/>
      <color indexed="9"/>
      <name val="Arial"/>
      <family val="2"/>
    </font>
    <font>
      <b/>
      <sz val="16"/>
      <color indexed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10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Alignment="1"/>
    <xf numFmtId="0" fontId="11" fillId="2" borderId="0" xfId="0" applyFont="1" applyFill="1" applyAlignment="1"/>
    <xf numFmtId="0" fontId="14" fillId="7" borderId="0" xfId="0" applyFont="1" applyFill="1" applyAlignment="1">
      <alignment horizontal="left"/>
    </xf>
    <xf numFmtId="0" fontId="9" fillId="7" borderId="0" xfId="0" applyFont="1" applyFill="1" applyAlignment="1"/>
    <xf numFmtId="0" fontId="6" fillId="7" borderId="0" xfId="0" applyFont="1" applyFill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Alignment="1">
      <alignment horizontal="left" vertical="center" indent="1"/>
    </xf>
    <xf numFmtId="0" fontId="16" fillId="5" borderId="0" xfId="0" applyFont="1" applyFill="1" applyAlignment="1">
      <alignment horizontal="left" vertical="center" wrapText="1" indent="1"/>
    </xf>
    <xf numFmtId="0" fontId="15" fillId="4" borderId="0" xfId="0" applyFont="1" applyFill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2" borderId="0" xfId="0" applyFont="1" applyFill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 applyProtection="1">
      <alignment vertical="center" wrapText="1"/>
      <protection hidden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/>
      <protection hidden="1"/>
    </xf>
    <xf numFmtId="0" fontId="2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Alignment="1">
      <alignment horizontal="left"/>
    </xf>
    <xf numFmtId="0" fontId="27" fillId="4" borderId="0" xfId="0" applyFont="1" applyFill="1" applyAlignment="1"/>
    <xf numFmtId="0" fontId="25" fillId="0" borderId="0" xfId="0" applyFo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2" fontId="25" fillId="0" borderId="0" xfId="0" applyNumberFormat="1" applyFo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Alignment="1"/>
    <xf numFmtId="0" fontId="25" fillId="4" borderId="0" xfId="0" applyFont="1" applyFill="1" applyAlignment="1">
      <alignment horizontal="center"/>
    </xf>
    <xf numFmtId="0" fontId="25" fillId="4" borderId="0" xfId="0" applyFont="1" applyFill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Alignme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5" fillId="4" borderId="0" xfId="0" applyFont="1" applyFill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Protection="1">
      <alignment vertical="center"/>
      <protection locked="0"/>
    </xf>
    <xf numFmtId="11" fontId="25" fillId="0" borderId="1" xfId="0" applyNumberFormat="1" applyFont="1" applyBorder="1" applyProtection="1">
      <alignment vertical="center"/>
      <protection locked="0"/>
    </xf>
    <xf numFmtId="166" fontId="23" fillId="5" borderId="0" xfId="0" applyNumberFormat="1" applyFont="1" applyFill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25" fillId="0" borderId="0" xfId="0" applyFo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28" fillId="12" borderId="8" xfId="0" applyFont="1" applyFill="1" applyBorder="1">
      <alignment vertical="center"/>
    </xf>
    <xf numFmtId="0" fontId="8" fillId="12" borderId="22" xfId="0" applyFont="1" applyFill="1" applyBorder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left" vertical="center" indent="1"/>
    </xf>
    <xf numFmtId="0" fontId="26" fillId="2" borderId="0" xfId="0" applyFont="1" applyFill="1" applyAlignment="1"/>
    <xf numFmtId="0" fontId="34" fillId="0" borderId="26" xfId="1" applyFont="1" applyBorder="1" applyAlignment="1">
      <alignment vertical="center" wrapText="1"/>
    </xf>
    <xf numFmtId="0" fontId="34" fillId="13" borderId="26" xfId="1" applyFont="1" applyFill="1" applyBorder="1" applyAlignment="1" applyProtection="1">
      <alignment wrapText="1"/>
      <protection hidden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26" fillId="4" borderId="0" xfId="0" applyFont="1" applyFill="1" applyAlignment="1"/>
    <xf numFmtId="0" fontId="8" fillId="10" borderId="27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 indent="1"/>
    </xf>
    <xf numFmtId="0" fontId="9" fillId="0" borderId="0" xfId="0" applyFont="1" applyAlignment="1" applyProtection="1">
      <alignment horizontal="center"/>
      <protection locked="0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3" xfId="0" applyFont="1" applyFill="1" applyBorder="1" applyAlignment="1">
      <alignment horizontal="center" vertical="center"/>
    </xf>
    <xf numFmtId="0" fontId="28" fillId="11" borderId="24" xfId="0" applyFont="1" applyFill="1" applyBorder="1" applyAlignment="1">
      <alignment horizontal="center" vertical="center"/>
    </xf>
    <xf numFmtId="0" fontId="28" fillId="11" borderId="25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Alignment="1" applyProtection="1">
      <alignment horizontal="center"/>
      <protection locked="0"/>
    </xf>
    <xf numFmtId="0" fontId="8" fillId="12" borderId="2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65" fontId="20" fillId="5" borderId="0" xfId="0" applyNumberFormat="1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4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22860</xdr:rowOff>
        </xdr:from>
        <xdr:to>
          <xdr:col>7</xdr:col>
          <xdr:colOff>800100</xdr:colOff>
          <xdr:row>5</xdr:row>
          <xdr:rowOff>228600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6</xdr:row>
          <xdr:rowOff>22860</xdr:rowOff>
        </xdr:from>
        <xdr:to>
          <xdr:col>7</xdr:col>
          <xdr:colOff>792480</xdr:colOff>
          <xdr:row>7</xdr:row>
          <xdr:rowOff>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68580</xdr:rowOff>
        </xdr:from>
        <xdr:to>
          <xdr:col>6</xdr:col>
          <xdr:colOff>60960</xdr:colOff>
          <xdr:row>8</xdr:row>
          <xdr:rowOff>137160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  <xdr:twoCellAnchor editAs="oneCell">
    <xdr:from>
      <xdr:col>5</xdr:col>
      <xdr:colOff>4464842</xdr:colOff>
      <xdr:row>0</xdr:row>
      <xdr:rowOff>76607</xdr:rowOff>
    </xdr:from>
    <xdr:to>
      <xdr:col>5</xdr:col>
      <xdr:colOff>5697465</xdr:colOff>
      <xdr:row>5</xdr:row>
      <xdr:rowOff>35717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2436" y="76607"/>
          <a:ext cx="1232623" cy="122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>
          <a:extLst>
            <a:ext uri="{FF2B5EF4-FFF2-40B4-BE49-F238E27FC236}">
              <a16:creationId xmlns:a16="http://schemas.microsoft.com/office/drawing/2014/main" id="{00000000-0008-0000-0400-00002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>
          <a:extLst>
            <a:ext uri="{FF2B5EF4-FFF2-40B4-BE49-F238E27FC236}">
              <a16:creationId xmlns:a16="http://schemas.microsoft.com/office/drawing/2014/main" id="{00000000-0008-0000-0400-00002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>
          <a:extLst>
            <a:ext uri="{FF2B5EF4-FFF2-40B4-BE49-F238E27FC236}">
              <a16:creationId xmlns:a16="http://schemas.microsoft.com/office/drawing/2014/main" id="{00000000-0008-0000-0400-00003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>
          <a:extLst>
            <a:ext uri="{FF2B5EF4-FFF2-40B4-BE49-F238E27FC236}">
              <a16:creationId xmlns:a16="http://schemas.microsoft.com/office/drawing/2014/main" id="{00000000-0008-0000-0400-00003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>
          <a:extLst>
            <a:ext uri="{FF2B5EF4-FFF2-40B4-BE49-F238E27FC236}">
              <a16:creationId xmlns:a16="http://schemas.microsoft.com/office/drawing/2014/main" id="{00000000-0008-0000-0400-00003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>
          <a:extLst>
            <a:ext uri="{FF2B5EF4-FFF2-40B4-BE49-F238E27FC236}">
              <a16:creationId xmlns:a16="http://schemas.microsoft.com/office/drawing/2014/main" id="{00000000-0008-0000-0400-00003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>
          <a:extLst>
            <a:ext uri="{FF2B5EF4-FFF2-40B4-BE49-F238E27FC236}">
              <a16:creationId xmlns:a16="http://schemas.microsoft.com/office/drawing/2014/main" id="{00000000-0008-0000-0400-00003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>
          <a:extLst>
            <a:ext uri="{FF2B5EF4-FFF2-40B4-BE49-F238E27FC236}">
              <a16:creationId xmlns:a16="http://schemas.microsoft.com/office/drawing/2014/main" id="{00000000-0008-0000-0400-00003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>
          <a:extLst>
            <a:ext uri="{FF2B5EF4-FFF2-40B4-BE49-F238E27FC236}">
              <a16:creationId xmlns:a16="http://schemas.microsoft.com/office/drawing/2014/main" id="{00000000-0008-0000-0400-00003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>
          <a:extLst>
            <a:ext uri="{FF2B5EF4-FFF2-40B4-BE49-F238E27FC236}">
              <a16:creationId xmlns:a16="http://schemas.microsoft.com/office/drawing/2014/main" id="{00000000-0008-0000-0400-00003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>
          <a:extLst>
            <a:ext uri="{FF2B5EF4-FFF2-40B4-BE49-F238E27FC236}">
              <a16:creationId xmlns:a16="http://schemas.microsoft.com/office/drawing/2014/main" id="{00000000-0008-0000-0400-00003A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>
          <a:extLst>
            <a:ext uri="{FF2B5EF4-FFF2-40B4-BE49-F238E27FC236}">
              <a16:creationId xmlns:a16="http://schemas.microsoft.com/office/drawing/2014/main" id="{00000000-0008-0000-0400-00003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>
          <a:extLst>
            <a:ext uri="{FF2B5EF4-FFF2-40B4-BE49-F238E27FC236}">
              <a16:creationId xmlns:a16="http://schemas.microsoft.com/office/drawing/2014/main" id="{00000000-0008-0000-0400-00003C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>
          <a:extLst>
            <a:ext uri="{FF2B5EF4-FFF2-40B4-BE49-F238E27FC236}">
              <a16:creationId xmlns:a16="http://schemas.microsoft.com/office/drawing/2014/main" id="{00000000-0008-0000-0400-00003D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>
          <a:extLst>
            <a:ext uri="{FF2B5EF4-FFF2-40B4-BE49-F238E27FC236}">
              <a16:creationId xmlns:a16="http://schemas.microsoft.com/office/drawing/2014/main" id="{00000000-0008-0000-0400-00003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>
          <a:extLst>
            <a:ext uri="{FF2B5EF4-FFF2-40B4-BE49-F238E27FC236}">
              <a16:creationId xmlns:a16="http://schemas.microsoft.com/office/drawing/2014/main" id="{00000000-0008-0000-0400-00004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>
          <a:extLst>
            <a:ext uri="{FF2B5EF4-FFF2-40B4-BE49-F238E27FC236}">
              <a16:creationId xmlns:a16="http://schemas.microsoft.com/office/drawing/2014/main" id="{00000000-0008-0000-0400-00004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>
          <a:extLst>
            <a:ext uri="{FF2B5EF4-FFF2-40B4-BE49-F238E27FC236}">
              <a16:creationId xmlns:a16="http://schemas.microsoft.com/office/drawing/2014/main" id="{00000000-0008-0000-0400-00004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>
          <a:extLst>
            <a:ext uri="{FF2B5EF4-FFF2-40B4-BE49-F238E27FC236}">
              <a16:creationId xmlns:a16="http://schemas.microsoft.com/office/drawing/2014/main" id="{00000000-0008-0000-0400-00004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>
          <a:extLst>
            <a:ext uri="{FF2B5EF4-FFF2-40B4-BE49-F238E27FC236}">
              <a16:creationId xmlns:a16="http://schemas.microsoft.com/office/drawing/2014/main" id="{00000000-0008-0000-04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>
          <a:extLst>
            <a:ext uri="{FF2B5EF4-FFF2-40B4-BE49-F238E27FC236}">
              <a16:creationId xmlns:a16="http://schemas.microsoft.com/office/drawing/2014/main" id="{00000000-0008-0000-04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>
          <a:extLst>
            <a:ext uri="{FF2B5EF4-FFF2-40B4-BE49-F238E27FC236}">
              <a16:creationId xmlns:a16="http://schemas.microsoft.com/office/drawing/2014/main" id="{00000000-0008-0000-04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135"/>
  <sheetViews>
    <sheetView showGridLines="0" tabSelected="1" zoomScale="75" zoomScaleNormal="106" zoomScaleSheetLayoutView="100" workbookViewId="0">
      <selection activeCell="D4" sqref="D4"/>
    </sheetView>
  </sheetViews>
  <sheetFormatPr defaultColWidth="9.109375" defaultRowHeight="15.6" zeroHeight="1" x14ac:dyDescent="0.3"/>
  <cols>
    <col min="1" max="1" width="5" style="90" customWidth="1"/>
    <col min="2" max="2" width="43.33203125" style="90" customWidth="1"/>
    <col min="3" max="3" width="14.88671875" style="90" customWidth="1"/>
    <col min="4" max="4" width="10.33203125" style="91" customWidth="1"/>
    <col min="5" max="9" width="14.88671875" style="90" customWidth="1"/>
    <col min="10" max="12" width="11" style="90" hidden="1" customWidth="1"/>
    <col min="13" max="13" width="12.44140625" style="90" hidden="1" customWidth="1"/>
    <col min="14" max="14" width="11" style="90" hidden="1" customWidth="1"/>
    <col min="15" max="16" width="8.6640625" style="90" hidden="1" customWidth="1"/>
    <col min="17" max="18" width="15.6640625" style="90" hidden="1" customWidth="1"/>
    <col min="19" max="19" width="1.5546875" style="90" hidden="1" customWidth="1"/>
    <col min="20" max="28" width="2" style="90" hidden="1" customWidth="1"/>
    <col min="29" max="29" width="5.44140625" style="90" hidden="1" customWidth="1"/>
    <col min="30" max="30" width="14.6640625" style="91" bestFit="1" customWidth="1"/>
    <col min="31" max="31" width="5.44140625" style="90" customWidth="1"/>
    <col min="32" max="32" width="2" style="90" hidden="1" customWidth="1"/>
    <col min="33" max="33" width="2.44140625" style="90" hidden="1" customWidth="1"/>
    <col min="34" max="34" width="9.109375" style="90" hidden="1" customWidth="1"/>
    <col min="35" max="35" width="2" style="90" hidden="1" customWidth="1"/>
    <col min="36" max="37" width="0" style="90" hidden="1" customWidth="1"/>
    <col min="38" max="16384" width="9.109375" style="90"/>
  </cols>
  <sheetData>
    <row r="1" spans="1:35" s="88" customFormat="1" ht="25.5" customHeight="1" x14ac:dyDescent="0.3">
      <c r="A1" s="92"/>
      <c r="B1" s="93"/>
      <c r="C1" s="94" t="s">
        <v>0</v>
      </c>
      <c r="D1" s="95" t="s">
        <v>106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3"/>
      <c r="U1" s="93"/>
      <c r="V1" s="92"/>
      <c r="W1" s="93"/>
      <c r="X1" s="93"/>
      <c r="Y1" s="93"/>
      <c r="Z1" s="93"/>
      <c r="AA1" s="93"/>
      <c r="AB1" s="93"/>
      <c r="AC1" s="93"/>
      <c r="AD1" s="111"/>
    </row>
    <row r="2" spans="1:35" s="88" customFormat="1" ht="25.5" customHeight="1" x14ac:dyDescent="0.3">
      <c r="A2" s="92"/>
      <c r="B2" s="93"/>
      <c r="C2" s="94" t="s">
        <v>1</v>
      </c>
      <c r="D2" s="95" t="s">
        <v>107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3"/>
      <c r="U2" s="93"/>
      <c r="V2" s="92"/>
      <c r="W2" s="93"/>
      <c r="X2" s="93"/>
      <c r="Y2" s="93"/>
      <c r="Z2" s="93"/>
      <c r="AA2" s="93"/>
      <c r="AB2" s="93"/>
      <c r="AC2" s="93"/>
      <c r="AD2" s="111"/>
    </row>
    <row r="3" spans="1:35" s="88" customFormat="1" ht="25.5" customHeight="1" x14ac:dyDescent="0.3">
      <c r="A3" s="92"/>
      <c r="B3" s="96"/>
      <c r="C3" s="94" t="s">
        <v>2</v>
      </c>
      <c r="D3" s="95" t="s">
        <v>108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  <c r="U3" s="96"/>
      <c r="V3" s="92"/>
      <c r="W3" s="96"/>
      <c r="X3" s="96"/>
      <c r="Y3" s="96"/>
      <c r="Z3" s="96"/>
      <c r="AA3" s="96"/>
      <c r="AB3" s="96"/>
      <c r="AC3" s="96"/>
      <c r="AD3" s="112"/>
    </row>
    <row r="4" spans="1:35" s="88" customFormat="1" ht="25.5" customHeight="1" x14ac:dyDescent="0.3">
      <c r="A4" s="92"/>
      <c r="B4" s="93"/>
      <c r="C4" s="94" t="s">
        <v>48</v>
      </c>
      <c r="D4" s="137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 t="s">
        <v>3</v>
      </c>
      <c r="T4" s="93"/>
      <c r="U4" s="93"/>
      <c r="V4" s="92"/>
      <c r="W4" s="93"/>
      <c r="X4" s="93"/>
      <c r="Y4" s="93"/>
      <c r="Z4" s="93"/>
      <c r="AA4" s="93"/>
      <c r="AB4" s="93"/>
      <c r="AC4" s="93"/>
      <c r="AD4" s="111"/>
    </row>
    <row r="5" spans="1:35" ht="15.9" customHeight="1" x14ac:dyDescent="0.3">
      <c r="A5" s="97"/>
      <c r="B5" s="97"/>
      <c r="C5" s="97"/>
      <c r="D5" s="98"/>
      <c r="E5" s="97"/>
      <c r="F5" s="97"/>
      <c r="G5" s="97"/>
      <c r="H5" s="97"/>
      <c r="I5" s="97" t="s">
        <v>50</v>
      </c>
      <c r="J5" s="97"/>
      <c r="K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1:35" s="89" customFormat="1" ht="20.100000000000001" customHeight="1" x14ac:dyDescent="0.3">
      <c r="A6" s="99" t="s">
        <v>4</v>
      </c>
      <c r="B6" s="97"/>
      <c r="C6" s="100" t="s">
        <v>5</v>
      </c>
      <c r="D6" s="135"/>
      <c r="E6" s="97"/>
      <c r="F6" s="97"/>
      <c r="G6" s="97"/>
      <c r="H6" s="97"/>
      <c r="I6" s="154" t="s">
        <v>51</v>
      </c>
      <c r="J6" s="97"/>
      <c r="K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</row>
    <row r="7" spans="1:35" s="89" customFormat="1" ht="20.100000000000001" customHeight="1" x14ac:dyDescent="0.3">
      <c r="A7" s="153" t="s">
        <v>62</v>
      </c>
      <c r="B7" s="101"/>
      <c r="C7" s="100" t="s">
        <v>58</v>
      </c>
      <c r="D7" s="135"/>
      <c r="E7" s="97"/>
      <c r="F7" s="97"/>
      <c r="G7" s="97"/>
      <c r="H7" s="97"/>
      <c r="I7" s="154" t="s">
        <v>49</v>
      </c>
      <c r="J7" s="97"/>
      <c r="K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</row>
    <row r="8" spans="1:35" s="89" customFormat="1" ht="20.100000000000001" customHeight="1" x14ac:dyDescent="0.3">
      <c r="A8" s="102"/>
      <c r="B8" s="101"/>
      <c r="C8" s="102"/>
      <c r="D8" s="101"/>
      <c r="E8" s="103"/>
      <c r="F8" s="104"/>
      <c r="G8" s="103"/>
      <c r="H8" s="104"/>
      <c r="I8" s="103"/>
      <c r="J8" s="104"/>
      <c r="K8" s="103"/>
      <c r="L8" s="104"/>
      <c r="M8" s="103"/>
      <c r="N8" s="104"/>
      <c r="O8" s="103"/>
      <c r="P8" s="104"/>
      <c r="Q8" s="103"/>
      <c r="R8" s="104"/>
      <c r="S8" s="103"/>
      <c r="T8" s="104"/>
      <c r="U8" s="103"/>
      <c r="V8" s="104"/>
      <c r="W8" s="103"/>
      <c r="X8" s="104"/>
      <c r="Y8" s="103"/>
      <c r="Z8" s="104"/>
      <c r="AA8" s="103"/>
      <c r="AB8" s="104"/>
      <c r="AC8" s="103"/>
      <c r="AD8" s="104"/>
    </row>
    <row r="9" spans="1:35" s="89" customFormat="1" ht="15.75" customHeight="1" x14ac:dyDescent="0.3">
      <c r="A9" s="171" t="s">
        <v>6</v>
      </c>
      <c r="B9" s="171" t="s">
        <v>7</v>
      </c>
      <c r="C9" s="172" t="s">
        <v>8</v>
      </c>
      <c r="D9" s="173" t="s">
        <v>9</v>
      </c>
      <c r="E9" s="181" t="s">
        <v>57</v>
      </c>
      <c r="F9" s="181"/>
      <c r="G9" s="181"/>
      <c r="H9" s="181"/>
      <c r="I9" s="181"/>
      <c r="J9" s="181"/>
      <c r="K9" s="181"/>
      <c r="L9" s="181"/>
      <c r="M9" s="181"/>
      <c r="N9" s="181"/>
      <c r="O9" s="147"/>
      <c r="P9" s="147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76" t="s">
        <v>10</v>
      </c>
    </row>
    <row r="10" spans="1:35" s="89" customFormat="1" ht="15.75" customHeight="1" x14ac:dyDescent="0.3">
      <c r="A10" s="171"/>
      <c r="B10" s="171"/>
      <c r="C10" s="172"/>
      <c r="D10" s="174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48"/>
      <c r="P10" s="148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3"/>
      <c r="AC10" s="113"/>
      <c r="AD10" s="177"/>
    </row>
    <row r="11" spans="1:35" ht="67.5" customHeight="1" x14ac:dyDescent="0.3">
      <c r="A11" s="171"/>
      <c r="B11" s="171"/>
      <c r="C11" s="172"/>
      <c r="D11" s="175"/>
      <c r="E11" s="163" t="s">
        <v>64</v>
      </c>
      <c r="F11" s="164" t="s">
        <v>65</v>
      </c>
      <c r="G11" s="164" t="s">
        <v>66</v>
      </c>
      <c r="H11" s="164" t="s">
        <v>67</v>
      </c>
      <c r="I11" s="164" t="s">
        <v>68</v>
      </c>
      <c r="J11" s="157"/>
      <c r="K11" s="157"/>
      <c r="L11" s="157"/>
      <c r="M11" s="157"/>
      <c r="N11" s="157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14"/>
      <c r="AC11" s="114"/>
      <c r="AD11" s="178"/>
    </row>
    <row r="12" spans="1:35" s="89" customFormat="1" ht="24.9" customHeight="1" x14ac:dyDescent="0.3">
      <c r="A12" s="106">
        <v>1</v>
      </c>
      <c r="B12" s="107"/>
      <c r="C12" s="106"/>
      <c r="D12" s="149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F12" s="115">
        <v>0</v>
      </c>
      <c r="AG12" s="115" t="s">
        <v>11</v>
      </c>
      <c r="AI12" s="139">
        <v>1</v>
      </c>
    </row>
    <row r="13" spans="1:35" s="89" customFormat="1" ht="24.9" customHeight="1" x14ac:dyDescent="0.3">
      <c r="A13" s="106">
        <v>2</v>
      </c>
      <c r="B13" s="107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F13" s="115">
        <v>1</v>
      </c>
      <c r="AG13" s="115" t="s">
        <v>12</v>
      </c>
    </row>
    <row r="14" spans="1:35" s="89" customFormat="1" ht="24.9" customHeight="1" x14ac:dyDescent="0.3">
      <c r="A14" s="106">
        <v>3</v>
      </c>
      <c r="B14" s="107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F14" s="115">
        <v>2</v>
      </c>
      <c r="AG14" s="115" t="s">
        <v>11</v>
      </c>
    </row>
    <row r="15" spans="1:35" s="89" customFormat="1" ht="24.9" customHeight="1" x14ac:dyDescent="0.3">
      <c r="A15" s="106">
        <v>4</v>
      </c>
      <c r="B15" s="107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F15" s="115">
        <v>3</v>
      </c>
      <c r="AG15" s="115" t="s">
        <v>12</v>
      </c>
    </row>
    <row r="16" spans="1:35" s="89" customFormat="1" ht="24.9" customHeight="1" x14ac:dyDescent="0.3">
      <c r="A16" s="106">
        <v>5</v>
      </c>
      <c r="B16" s="107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F16" s="115">
        <v>4</v>
      </c>
      <c r="AG16" s="115" t="s">
        <v>11</v>
      </c>
    </row>
    <row r="17" spans="1:33" s="89" customFormat="1" ht="24.9" customHeight="1" x14ac:dyDescent="0.3">
      <c r="A17" s="106">
        <v>6</v>
      </c>
      <c r="B17" s="107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F17" s="115">
        <v>5</v>
      </c>
      <c r="AG17" s="115" t="s">
        <v>12</v>
      </c>
    </row>
    <row r="18" spans="1:33" s="89" customFormat="1" ht="24.9" customHeight="1" x14ac:dyDescent="0.3">
      <c r="A18" s="106">
        <v>7</v>
      </c>
      <c r="B18" s="107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F18" s="116">
        <v>6</v>
      </c>
      <c r="AG18" s="116" t="s">
        <v>11</v>
      </c>
    </row>
    <row r="19" spans="1:33" s="89" customFormat="1" ht="24.9" customHeight="1" x14ac:dyDescent="0.3">
      <c r="A19" s="106">
        <v>8</v>
      </c>
      <c r="B19" s="107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F19" s="115">
        <v>7</v>
      </c>
      <c r="AG19" s="115" t="s">
        <v>12</v>
      </c>
    </row>
    <row r="20" spans="1:33" s="89" customFormat="1" ht="24.9" customHeight="1" x14ac:dyDescent="0.3">
      <c r="A20" s="106">
        <v>9</v>
      </c>
      <c r="B20" s="107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F20" s="116">
        <v>8</v>
      </c>
      <c r="AG20" s="116" t="s">
        <v>11</v>
      </c>
    </row>
    <row r="21" spans="1:33" s="89" customFormat="1" ht="24.9" customHeight="1" x14ac:dyDescent="0.3">
      <c r="A21" s="106">
        <v>10</v>
      </c>
      <c r="B21" s="107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F21" s="115">
        <v>9</v>
      </c>
      <c r="AG21" s="115" t="s">
        <v>12</v>
      </c>
    </row>
    <row r="22" spans="1:33" s="89" customFormat="1" ht="24.9" customHeight="1" x14ac:dyDescent="0.3">
      <c r="A22" s="106">
        <v>11</v>
      </c>
      <c r="B22" s="107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F22" s="81"/>
      <c r="AG22" s="81"/>
    </row>
    <row r="23" spans="1:33" s="89" customFormat="1" ht="24.9" customHeight="1" x14ac:dyDescent="0.3">
      <c r="A23" s="106">
        <v>12</v>
      </c>
      <c r="B23" s="107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F23" s="81"/>
      <c r="AG23" s="81"/>
    </row>
    <row r="24" spans="1:33" s="89" customFormat="1" ht="24.9" customHeight="1" x14ac:dyDescent="0.3">
      <c r="A24" s="106">
        <v>13</v>
      </c>
      <c r="B24" s="107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F24" s="81"/>
      <c r="AG24" s="81"/>
    </row>
    <row r="25" spans="1:33" s="89" customFormat="1" ht="24.9" customHeight="1" x14ac:dyDescent="0.3">
      <c r="A25" s="106">
        <v>14</v>
      </c>
      <c r="B25" s="107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F25" s="81"/>
      <c r="AG25" s="81"/>
    </row>
    <row r="26" spans="1:33" s="89" customFormat="1" ht="24.9" customHeight="1" x14ac:dyDescent="0.3">
      <c r="A26" s="106">
        <v>15</v>
      </c>
      <c r="B26" s="107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F26" s="81"/>
      <c r="AG26" s="81"/>
    </row>
    <row r="27" spans="1:33" s="89" customFormat="1" ht="24.9" customHeight="1" x14ac:dyDescent="0.3">
      <c r="A27" s="106">
        <v>16</v>
      </c>
      <c r="B27" s="107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F27" s="81"/>
      <c r="AG27" s="81"/>
    </row>
    <row r="28" spans="1:33" s="89" customFormat="1" ht="24.75" customHeight="1" x14ac:dyDescent="0.3">
      <c r="A28" s="106">
        <v>17</v>
      </c>
      <c r="B28" s="107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F28" s="81"/>
      <c r="AG28" s="81"/>
    </row>
    <row r="29" spans="1:33" s="89" customFormat="1" ht="24.75" customHeight="1" x14ac:dyDescent="0.3">
      <c r="A29" s="106">
        <v>18</v>
      </c>
      <c r="B29" s="107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F29" s="81"/>
      <c r="AG29" s="81"/>
    </row>
    <row r="30" spans="1:33" s="89" customFormat="1" ht="24.75" customHeight="1" x14ac:dyDescent="0.3">
      <c r="A30" s="106">
        <v>19</v>
      </c>
      <c r="B30" s="107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F30" s="81"/>
      <c r="AG30" s="81"/>
    </row>
    <row r="31" spans="1:33" s="89" customFormat="1" ht="24.75" customHeight="1" x14ac:dyDescent="0.3">
      <c r="A31" s="106">
        <v>20</v>
      </c>
      <c r="B31" s="107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F31" s="81"/>
      <c r="AG31" s="81"/>
    </row>
    <row r="32" spans="1:33" s="89" customFormat="1" ht="24.75" customHeight="1" x14ac:dyDescent="0.3">
      <c r="A32" s="106">
        <v>21</v>
      </c>
      <c r="B32" s="107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F32" s="81"/>
      <c r="AG32" s="81"/>
    </row>
    <row r="33" spans="1:33" s="89" customFormat="1" ht="24.75" customHeight="1" x14ac:dyDescent="0.3">
      <c r="A33" s="106">
        <v>22</v>
      </c>
      <c r="B33" s="107"/>
      <c r="C33" s="108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F33" s="81"/>
      <c r="AG33" s="81"/>
    </row>
    <row r="34" spans="1:33" s="89" customFormat="1" ht="24.75" customHeight="1" x14ac:dyDescent="0.3">
      <c r="A34" s="106">
        <v>23</v>
      </c>
      <c r="B34" s="107"/>
      <c r="C34" s="108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F34" s="81"/>
      <c r="AG34" s="81"/>
    </row>
    <row r="35" spans="1:33" s="89" customFormat="1" ht="24.75" customHeight="1" x14ac:dyDescent="0.3">
      <c r="A35" s="106">
        <v>24</v>
      </c>
      <c r="B35" s="107"/>
      <c r="C35" s="108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F35" s="81"/>
      <c r="AG35" s="81"/>
    </row>
    <row r="36" spans="1:33" s="89" customFormat="1" ht="24.75" customHeight="1" x14ac:dyDescent="0.3">
      <c r="A36" s="106">
        <v>25</v>
      </c>
      <c r="B36" s="107"/>
      <c r="C36" s="108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F36" s="81"/>
      <c r="AG36" s="81"/>
    </row>
    <row r="37" spans="1:33" s="89" customFormat="1" ht="24.75" customHeight="1" x14ac:dyDescent="0.3">
      <c r="A37" s="106">
        <v>26</v>
      </c>
      <c r="B37" s="136"/>
      <c r="C37" s="108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F37" s="81"/>
      <c r="AG37" s="81"/>
    </row>
    <row r="38" spans="1:33" s="89" customFormat="1" ht="24.75" customHeight="1" x14ac:dyDescent="0.3">
      <c r="A38" s="106">
        <v>27</v>
      </c>
      <c r="B38" s="107"/>
      <c r="C38" s="108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F38" s="81"/>
      <c r="AG38" s="81"/>
    </row>
    <row r="39" spans="1:33" s="89" customFormat="1" ht="24.75" customHeight="1" x14ac:dyDescent="0.3">
      <c r="A39" s="106">
        <v>28</v>
      </c>
      <c r="B39" s="107"/>
      <c r="C39" s="108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F39" s="81"/>
      <c r="AG39" s="81"/>
    </row>
    <row r="40" spans="1:33" s="89" customFormat="1" ht="24.75" customHeight="1" x14ac:dyDescent="0.3">
      <c r="A40" s="106">
        <v>29</v>
      </c>
      <c r="B40" s="107"/>
      <c r="C40" s="108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F40" s="81"/>
      <c r="AG40" s="81"/>
    </row>
    <row r="41" spans="1:33" s="89" customFormat="1" ht="24.75" customHeight="1" x14ac:dyDescent="0.3">
      <c r="A41" s="106">
        <v>30</v>
      </c>
      <c r="B41" s="107"/>
      <c r="C41" s="108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F41" s="81"/>
      <c r="AG41" s="81"/>
    </row>
    <row r="42" spans="1:33" s="89" customFormat="1" x14ac:dyDescent="0.3">
      <c r="A42" s="106">
        <v>31</v>
      </c>
      <c r="B42" s="107"/>
      <c r="C42" s="108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F42" s="81"/>
      <c r="AG42" s="81"/>
    </row>
    <row r="43" spans="1:33" s="89" customFormat="1" x14ac:dyDescent="0.3">
      <c r="A43" s="106">
        <v>32</v>
      </c>
      <c r="B43" s="107"/>
      <c r="C43" s="108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F43" s="81"/>
      <c r="AG43" s="81"/>
    </row>
    <row r="44" spans="1:33" s="89" customFormat="1" x14ac:dyDescent="0.3">
      <c r="A44" s="106">
        <v>33</v>
      </c>
      <c r="B44" s="107"/>
      <c r="C44" s="108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F44" s="81"/>
      <c r="AG44" s="81"/>
    </row>
    <row r="45" spans="1:33" s="89" customFormat="1" x14ac:dyDescent="0.3">
      <c r="A45" s="106">
        <v>34</v>
      </c>
      <c r="B45" s="107"/>
      <c r="C45" s="10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F45" s="81"/>
      <c r="AG45" s="81"/>
    </row>
    <row r="46" spans="1:33" s="89" customFormat="1" x14ac:dyDescent="0.3">
      <c r="A46" s="106">
        <v>35</v>
      </c>
      <c r="B46" s="107"/>
      <c r="C46" s="108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F46" s="81"/>
      <c r="AG46" s="81"/>
    </row>
    <row r="47" spans="1:33" s="89" customFormat="1" x14ac:dyDescent="0.3">
      <c r="A47" s="106">
        <v>36</v>
      </c>
      <c r="B47" s="107"/>
      <c r="C47" s="108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F47" s="81"/>
      <c r="AG47" s="81"/>
    </row>
    <row r="48" spans="1:33" s="89" customFormat="1" x14ac:dyDescent="0.3">
      <c r="A48" s="106">
        <v>37</v>
      </c>
      <c r="B48" s="107"/>
      <c r="C48" s="108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F48" s="81"/>
      <c r="AG48" s="81"/>
    </row>
    <row r="49" spans="1:33" s="89" customFormat="1" x14ac:dyDescent="0.3">
      <c r="A49" s="106">
        <v>38</v>
      </c>
      <c r="B49" s="107"/>
      <c r="C49" s="108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F49" s="81"/>
      <c r="AG49" s="81"/>
    </row>
    <row r="50" spans="1:33" s="89" customFormat="1" x14ac:dyDescent="0.3">
      <c r="A50" s="106">
        <v>39</v>
      </c>
      <c r="B50" s="107"/>
      <c r="C50" s="108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F50" s="81"/>
      <c r="AG50" s="81"/>
    </row>
    <row r="51" spans="1:33" s="89" customFormat="1" x14ac:dyDescent="0.3">
      <c r="A51" s="106">
        <v>40</v>
      </c>
      <c r="B51" s="107"/>
      <c r="C51" s="108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F51" s="81"/>
      <c r="AG51" s="81"/>
    </row>
    <row r="52" spans="1:33" s="89" customFormat="1" x14ac:dyDescent="0.3">
      <c r="A52" s="106">
        <v>41</v>
      </c>
      <c r="B52" s="107"/>
      <c r="C52" s="108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F52" s="81"/>
      <c r="AG52" s="81"/>
    </row>
    <row r="53" spans="1:33" s="89" customFormat="1" x14ac:dyDescent="0.3">
      <c r="A53" s="106">
        <v>42</v>
      </c>
      <c r="B53" s="107"/>
      <c r="C53" s="108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F53" s="81"/>
      <c r="AG53" s="81"/>
    </row>
    <row r="54" spans="1:33" s="89" customFormat="1" x14ac:dyDescent="0.3">
      <c r="A54" s="106">
        <v>43</v>
      </c>
      <c r="B54" s="107"/>
      <c r="C54" s="108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F54" s="81"/>
      <c r="AG54" s="81"/>
    </row>
    <row r="55" spans="1:33" s="89" customFormat="1" x14ac:dyDescent="0.3">
      <c r="A55" s="106">
        <v>44</v>
      </c>
      <c r="B55" s="107"/>
      <c r="C55" s="10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F55" s="81"/>
      <c r="AG55" s="81"/>
    </row>
    <row r="56" spans="1:33" s="89" customFormat="1" x14ac:dyDescent="0.3">
      <c r="A56" s="106">
        <v>45</v>
      </c>
      <c r="B56" s="107"/>
      <c r="C56" s="108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F56" s="81"/>
      <c r="AG56" s="81"/>
    </row>
    <row r="57" spans="1:33" s="89" customFormat="1" x14ac:dyDescent="0.3">
      <c r="A57" s="106">
        <v>46</v>
      </c>
      <c r="B57" s="107"/>
      <c r="C57" s="108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F57" s="81"/>
      <c r="AG57" s="81"/>
    </row>
    <row r="58" spans="1:33" s="89" customFormat="1" x14ac:dyDescent="0.3">
      <c r="A58" s="106">
        <v>47</v>
      </c>
      <c r="B58" s="107"/>
      <c r="C58" s="108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F58" s="81"/>
      <c r="AG58" s="81"/>
    </row>
    <row r="59" spans="1:33" s="89" customFormat="1" x14ac:dyDescent="0.3">
      <c r="A59" s="106">
        <v>48</v>
      </c>
      <c r="B59" s="107"/>
      <c r="C59" s="10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F59" s="81"/>
      <c r="AG59" s="81"/>
    </row>
    <row r="60" spans="1:33" s="89" customFormat="1" x14ac:dyDescent="0.3">
      <c r="A60" s="106">
        <v>49</v>
      </c>
      <c r="B60" s="107"/>
      <c r="C60" s="108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17"/>
    </row>
    <row r="61" spans="1:33" s="89" customFormat="1" x14ac:dyDescent="0.3">
      <c r="A61" s="106">
        <v>50</v>
      </c>
      <c r="B61" s="107"/>
      <c r="C61" s="108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</row>
    <row r="62" spans="1:33" s="89" customFormat="1" x14ac:dyDescent="0.3">
      <c r="A62" s="106">
        <v>51</v>
      </c>
      <c r="B62" s="107"/>
      <c r="C62" s="108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</row>
    <row r="63" spans="1:33" s="89" customFormat="1" x14ac:dyDescent="0.3">
      <c r="A63" s="106">
        <v>52</v>
      </c>
      <c r="B63" s="107"/>
      <c r="C63" s="108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</row>
    <row r="64" spans="1:33" s="89" customFormat="1" x14ac:dyDescent="0.3">
      <c r="A64" s="106">
        <v>53</v>
      </c>
      <c r="B64" s="107"/>
      <c r="C64" s="108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</row>
    <row r="65" spans="1:30" s="89" customFormat="1" x14ac:dyDescent="0.3">
      <c r="A65" s="106">
        <v>54</v>
      </c>
      <c r="B65" s="107"/>
      <c r="C65" s="10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</row>
    <row r="66" spans="1:30" x14ac:dyDescent="0.3">
      <c r="A66" s="118"/>
      <c r="B66" s="119"/>
      <c r="C66" s="119"/>
      <c r="D66" s="120"/>
      <c r="E66" s="11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32"/>
    </row>
    <row r="67" spans="1:30" ht="15.9" customHeight="1" x14ac:dyDescent="0.3">
      <c r="A67" s="121"/>
      <c r="B67" s="122"/>
      <c r="C67" s="122"/>
      <c r="D67" s="123"/>
      <c r="E67" s="122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33"/>
    </row>
    <row r="68" spans="1:30" ht="15.9" customHeight="1" x14ac:dyDescent="0.3">
      <c r="A68" s="121"/>
      <c r="B68" s="122"/>
      <c r="C68" s="122"/>
      <c r="D68" s="123"/>
      <c r="E68" s="122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33"/>
    </row>
    <row r="69" spans="1:30" ht="15.9" customHeight="1" x14ac:dyDescent="0.3">
      <c r="A69" s="125"/>
      <c r="B69" s="122" t="s">
        <v>13</v>
      </c>
      <c r="C69" s="122"/>
      <c r="D69" s="123"/>
      <c r="E69" s="122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33"/>
    </row>
    <row r="70" spans="1:30" x14ac:dyDescent="0.3">
      <c r="A70" s="125"/>
      <c r="B70" s="126" t="s">
        <v>105</v>
      </c>
      <c r="C70" s="126"/>
      <c r="D70" s="127"/>
      <c r="E70" s="126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33"/>
    </row>
    <row r="71" spans="1:30" x14ac:dyDescent="0.3">
      <c r="A71" s="125"/>
      <c r="B71" s="126" t="s">
        <v>59</v>
      </c>
      <c r="C71" s="126"/>
      <c r="D71" s="127"/>
      <c r="E71" s="126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33"/>
    </row>
    <row r="72" spans="1:30" x14ac:dyDescent="0.3">
      <c r="A72" s="125"/>
      <c r="B72" s="162" t="s">
        <v>63</v>
      </c>
      <c r="C72" s="128"/>
      <c r="D72" s="124"/>
      <c r="E72" s="128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33"/>
    </row>
    <row r="73" spans="1:30" x14ac:dyDescent="0.3">
      <c r="A73" s="121"/>
      <c r="B73" s="122"/>
      <c r="C73" s="122"/>
      <c r="D73" s="123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33"/>
    </row>
    <row r="74" spans="1:30" x14ac:dyDescent="0.3">
      <c r="A74" s="121"/>
      <c r="B74" s="122"/>
      <c r="C74" s="122"/>
      <c r="D74" s="123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33"/>
    </row>
    <row r="75" spans="1:30" x14ac:dyDescent="0.3">
      <c r="A75" s="121"/>
      <c r="B75" s="122"/>
      <c r="C75" s="122"/>
      <c r="D75" s="123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33"/>
    </row>
    <row r="76" spans="1:30" x14ac:dyDescent="0.3">
      <c r="A76" s="121"/>
      <c r="B76" s="122"/>
      <c r="C76" s="122"/>
      <c r="D76" s="123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33"/>
    </row>
    <row r="77" spans="1:30" x14ac:dyDescent="0.3">
      <c r="A77" s="129"/>
      <c r="B77" s="130"/>
      <c r="C77" s="130"/>
      <c r="D77" s="131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4"/>
    </row>
    <row r="78" spans="1:30" x14ac:dyDescent="0.3"/>
    <row r="79" spans="1:30" x14ac:dyDescent="0.3"/>
    <row r="80" spans="1:3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</sheetData>
  <mergeCells count="10">
    <mergeCell ref="F66:S66"/>
    <mergeCell ref="F67:S67"/>
    <mergeCell ref="F68:S68"/>
    <mergeCell ref="F69:S69"/>
    <mergeCell ref="E9:N10"/>
    <mergeCell ref="A9:A11"/>
    <mergeCell ref="B9:B11"/>
    <mergeCell ref="C9:C11"/>
    <mergeCell ref="D9:D11"/>
    <mergeCell ref="AD9:AD11"/>
  </mergeCells>
  <dataValidations count="1">
    <dataValidation type="whole" allowBlank="1" showErrorMessage="1" errorTitle="TAHAP PENGUASAAN" error="SILA ISIKAN TAHAP PENGUASAAN YANG BETUL!" sqref="E12:AD65" xr:uid="{00000000-0002-0000-0100-000000000000}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22860</xdr:rowOff>
                  </from>
                  <to>
                    <xdr:col>7</xdr:col>
                    <xdr:colOff>800100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464820</xdr:colOff>
                    <xdr:row>6</xdr:row>
                    <xdr:rowOff>22860</xdr:rowOff>
                  </from>
                  <to>
                    <xdr:col>7</xdr:col>
                    <xdr:colOff>792480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87"/>
  <sheetViews>
    <sheetView showGridLines="0" topLeftCell="A7" zoomScale="80" zoomScaleNormal="80" zoomScaleSheetLayoutView="100" workbookViewId="0">
      <selection activeCell="F62" sqref="F62"/>
    </sheetView>
  </sheetViews>
  <sheetFormatPr defaultColWidth="9.109375" defaultRowHeight="13.8" zeroHeight="1" x14ac:dyDescent="0.25"/>
  <cols>
    <col min="1" max="1" width="3.5546875" style="1" customWidth="1"/>
    <col min="2" max="3" width="8.33203125" style="1" customWidth="1"/>
    <col min="4" max="4" width="20.33203125" style="1" customWidth="1"/>
    <col min="5" max="5" width="13.6640625" style="1" customWidth="1"/>
    <col min="6" max="6" width="94.6640625" style="1" customWidth="1"/>
    <col min="7" max="7" width="4.33203125" style="46" customWidth="1"/>
    <col min="8" max="8" width="12.5546875" style="47" hidden="1" customWidth="1"/>
    <col min="9" max="9" width="33.5546875" style="1" hidden="1" customWidth="1"/>
    <col min="10" max="11" width="12.5546875" style="1" hidden="1" customWidth="1"/>
    <col min="12" max="12" width="12.5546875" style="1" customWidth="1"/>
    <col min="13" max="13" width="5.88671875" style="1" customWidth="1"/>
    <col min="14" max="14" width="9.109375" style="1" bestFit="1"/>
    <col min="15" max="16384" width="9.109375" style="1"/>
  </cols>
  <sheetData>
    <row r="1" spans="1:11" s="45" customFormat="1" ht="21" customHeight="1" x14ac:dyDescent="0.3">
      <c r="A1" s="48"/>
      <c r="B1" s="206" t="str">
        <f>'REKOD PRESTASI MURID'!$D$1</f>
        <v>SMK BARU BINTULU</v>
      </c>
      <c r="C1" s="206"/>
      <c r="D1" s="206"/>
      <c r="E1" s="206"/>
      <c r="F1" s="206"/>
      <c r="G1" s="48"/>
      <c r="H1" s="47"/>
    </row>
    <row r="2" spans="1:11" s="45" customFormat="1" ht="21" customHeight="1" x14ac:dyDescent="0.3">
      <c r="A2" s="48"/>
      <c r="B2" s="206" t="str">
        <f>'REKOD PRESTASI MURID'!$D$2</f>
        <v>JALAN KEMUNTING,</v>
      </c>
      <c r="C2" s="206"/>
      <c r="D2" s="206"/>
      <c r="E2" s="206"/>
      <c r="F2" s="206"/>
      <c r="G2" s="48"/>
      <c r="H2" s="47"/>
    </row>
    <row r="3" spans="1:11" s="45" customFormat="1" ht="21" customHeight="1" x14ac:dyDescent="0.3">
      <c r="A3" s="48"/>
      <c r="B3" s="206" t="str">
        <f>'REKOD PRESTASI MURID'!$D$3</f>
        <v>97000 BINTULU SARAWAK</v>
      </c>
      <c r="C3" s="206"/>
      <c r="D3" s="206"/>
      <c r="E3" s="206"/>
      <c r="F3" s="206"/>
      <c r="G3" s="48"/>
      <c r="H3" s="47"/>
    </row>
    <row r="4" spans="1:11" s="45" customFormat="1" ht="21" customHeight="1" x14ac:dyDescent="0.3">
      <c r="A4" s="49"/>
      <c r="B4" s="207">
        <f>'REKOD PRESTASI MURID'!$D$4</f>
        <v>0</v>
      </c>
      <c r="C4" s="207"/>
      <c r="D4" s="207"/>
      <c r="E4" s="207"/>
      <c r="F4" s="207"/>
      <c r="G4" s="49"/>
      <c r="H4" s="208" t="s">
        <v>14</v>
      </c>
      <c r="I4" s="208"/>
      <c r="J4" s="208"/>
    </row>
    <row r="5" spans="1:11" x14ac:dyDescent="0.25">
      <c r="A5" s="6"/>
      <c r="B5" s="6"/>
      <c r="C5" s="6"/>
      <c r="D5" s="6"/>
      <c r="E5" s="6"/>
      <c r="F5" s="6"/>
      <c r="G5" s="6"/>
      <c r="H5" s="50"/>
      <c r="I5" s="85"/>
      <c r="J5" s="85"/>
    </row>
    <row r="6" spans="1:11" ht="18" x14ac:dyDescent="0.35">
      <c r="A6" s="6"/>
      <c r="B6" s="51" t="str">
        <f>'REKOD PRESTASI MURID'!$A$7</f>
        <v>KELAS KEMAHIRAN ALQURAN</v>
      </c>
      <c r="C6" s="6"/>
      <c r="D6" s="6"/>
      <c r="E6" s="6"/>
      <c r="F6" s="6"/>
      <c r="G6" s="6"/>
      <c r="H6" s="50"/>
      <c r="I6" s="86">
        <v>1</v>
      </c>
      <c r="J6" s="85"/>
    </row>
    <row r="7" spans="1:11" x14ac:dyDescent="0.25">
      <c r="A7" s="6"/>
      <c r="B7" s="6"/>
      <c r="C7" s="6"/>
      <c r="D7" s="6"/>
      <c r="E7" s="6"/>
      <c r="F7" s="6"/>
      <c r="G7" s="6"/>
      <c r="H7" s="52">
        <v>1</v>
      </c>
      <c r="I7" s="52">
        <f>'REKOD PRESTASI MURID'!B12</f>
        <v>0</v>
      </c>
      <c r="J7" s="52" t="str">
        <f t="shared" ref="J7:J24" si="0">IF(I7=0,"",H7&amp;"  "&amp;I7)</f>
        <v/>
      </c>
      <c r="K7" s="1">
        <f>'REKOD PRESTASI MURID'!AI12</f>
        <v>1</v>
      </c>
    </row>
    <row r="8" spans="1:11" x14ac:dyDescent="0.25">
      <c r="A8" s="6"/>
      <c r="B8" s="182" t="s">
        <v>15</v>
      </c>
      <c r="C8" s="183"/>
      <c r="D8" s="53">
        <f>VLOOKUP($I$6,H7:J69,2)</f>
        <v>0</v>
      </c>
      <c r="E8" s="54"/>
      <c r="F8" s="17"/>
      <c r="G8" s="6"/>
      <c r="H8" s="52">
        <v>2</v>
      </c>
      <c r="I8" s="52">
        <f>'REKOD PRESTASI MURID'!B13</f>
        <v>0</v>
      </c>
      <c r="J8" s="52" t="str">
        <f t="shared" si="0"/>
        <v/>
      </c>
      <c r="K8" s="1" t="str">
        <f>'REKOD PRESTASI MURID'!I6</f>
        <v>Pentaksiran Pertengahan Tahun</v>
      </c>
    </row>
    <row r="9" spans="1:11" x14ac:dyDescent="0.25">
      <c r="A9" s="6"/>
      <c r="B9" s="185" t="s">
        <v>16</v>
      </c>
      <c r="C9" s="186"/>
      <c r="D9" s="57">
        <f>VLOOKUP($I$6,'REKOD PRESTASI MURID'!$A$12:$D$65,3)</f>
        <v>0</v>
      </c>
      <c r="E9" s="58"/>
      <c r="F9" s="17"/>
      <c r="G9" s="6"/>
      <c r="H9" s="52">
        <v>3</v>
      </c>
      <c r="I9" s="52">
        <f>'REKOD PRESTASI MURID'!B14</f>
        <v>0</v>
      </c>
      <c r="J9" s="52" t="str">
        <f t="shared" si="0"/>
        <v/>
      </c>
      <c r="K9" s="1" t="str">
        <f>'REKOD PRESTASI MURID'!I7</f>
        <v>Pentaksiran Akhir tahun</v>
      </c>
    </row>
    <row r="10" spans="1:11" x14ac:dyDescent="0.25">
      <c r="A10" s="6"/>
      <c r="B10" s="185" t="s">
        <v>17</v>
      </c>
      <c r="C10" s="186"/>
      <c r="D10" s="59">
        <f>VLOOKUP($I$6,'REKOD PRESTASI MURID'!$A$12:$D$65,4)</f>
        <v>0</v>
      </c>
      <c r="E10" s="60"/>
      <c r="F10" s="17"/>
      <c r="G10" s="6"/>
      <c r="H10" s="52">
        <v>4</v>
      </c>
      <c r="I10" s="52">
        <f>'REKOD PRESTASI MURID'!B15</f>
        <v>0</v>
      </c>
      <c r="J10" s="52" t="str">
        <f t="shared" si="0"/>
        <v/>
      </c>
    </row>
    <row r="11" spans="1:11" x14ac:dyDescent="0.25">
      <c r="A11" s="6"/>
      <c r="B11" s="185" t="s">
        <v>18</v>
      </c>
      <c r="C11" s="186"/>
      <c r="D11" s="59">
        <f>'REKOD PRESTASI MURID'!D7</f>
        <v>0</v>
      </c>
      <c r="E11" s="60"/>
      <c r="F11" s="17"/>
      <c r="G11" s="6"/>
      <c r="H11" s="52">
        <v>5</v>
      </c>
      <c r="I11" s="52">
        <f>'REKOD PRESTASI MURID'!B16</f>
        <v>0</v>
      </c>
      <c r="J11" s="52" t="str">
        <f t="shared" si="0"/>
        <v/>
      </c>
    </row>
    <row r="12" spans="1:11" x14ac:dyDescent="0.25">
      <c r="A12" s="6"/>
      <c r="B12" s="55" t="s">
        <v>19</v>
      </c>
      <c r="C12" s="56"/>
      <c r="D12" s="59">
        <f>'REKOD PRESTASI MURID'!$D$6</f>
        <v>0</v>
      </c>
      <c r="E12" s="60"/>
      <c r="F12" s="17"/>
      <c r="G12" s="6"/>
      <c r="H12" s="52">
        <v>6</v>
      </c>
      <c r="I12" s="52">
        <f>'REKOD PRESTASI MURID'!B17</f>
        <v>0</v>
      </c>
      <c r="J12" s="52" t="str">
        <f t="shared" si="0"/>
        <v/>
      </c>
      <c r="K12" s="84"/>
    </row>
    <row r="13" spans="1:11" x14ac:dyDescent="0.25">
      <c r="A13" s="6"/>
      <c r="B13" s="187" t="s">
        <v>20</v>
      </c>
      <c r="C13" s="188"/>
      <c r="D13" s="138">
        <f>B4</f>
        <v>0</v>
      </c>
      <c r="E13" s="60"/>
      <c r="F13" s="17"/>
      <c r="G13" s="6"/>
      <c r="H13" s="52">
        <v>7</v>
      </c>
      <c r="I13" s="52">
        <f>'REKOD PRESTASI MURID'!B18</f>
        <v>0</v>
      </c>
      <c r="J13" s="52" t="str">
        <f t="shared" si="0"/>
        <v/>
      </c>
    </row>
    <row r="14" spans="1:11" x14ac:dyDescent="0.25">
      <c r="A14" s="6"/>
      <c r="B14" s="17"/>
      <c r="C14" s="17"/>
      <c r="D14" s="17"/>
      <c r="E14" s="61"/>
      <c r="F14" s="17"/>
      <c r="G14" s="6"/>
      <c r="H14" s="52">
        <v>8</v>
      </c>
      <c r="I14" s="52">
        <f>'REKOD PRESTASI MURID'!B19</f>
        <v>0</v>
      </c>
      <c r="J14" s="52" t="str">
        <f t="shared" si="0"/>
        <v/>
      </c>
    </row>
    <row r="15" spans="1:11" ht="22.5" customHeight="1" x14ac:dyDescent="0.25">
      <c r="A15" s="6"/>
      <c r="B15" s="198" t="s">
        <v>21</v>
      </c>
      <c r="C15" s="198"/>
      <c r="D15" s="198"/>
      <c r="E15" s="191" t="str">
        <f>IF(K7=1,"",VLOOKUP($I$6,'REKOD PRESTASI MURID'!$A$12:$AD$65,30))</f>
        <v/>
      </c>
      <c r="F15" s="196" t="str">
        <f>UPPER(IF(K7=1,K8,K9))</f>
        <v>PENTAKSIRAN PERTENGAHAN TAHUN</v>
      </c>
      <c r="G15" s="6"/>
      <c r="H15" s="52">
        <v>9</v>
      </c>
      <c r="I15" s="52">
        <f>'REKOD PRESTASI MURID'!B20</f>
        <v>0</v>
      </c>
      <c r="J15" s="52" t="str">
        <f t="shared" si="0"/>
        <v/>
      </c>
    </row>
    <row r="16" spans="1:11" ht="22.5" customHeight="1" x14ac:dyDescent="0.25">
      <c r="A16" s="6"/>
      <c r="B16" s="199"/>
      <c r="C16" s="199"/>
      <c r="D16" s="199"/>
      <c r="E16" s="191"/>
      <c r="F16" s="197"/>
      <c r="G16" s="6"/>
      <c r="H16" s="52">
        <v>10</v>
      </c>
      <c r="I16" s="52">
        <f>'REKOD PRESTASI MURID'!B21</f>
        <v>0</v>
      </c>
      <c r="J16" s="52" t="str">
        <f t="shared" si="0"/>
        <v/>
      </c>
    </row>
    <row r="17" spans="1:10" ht="99.75" customHeight="1" x14ac:dyDescent="0.25">
      <c r="A17" s="6"/>
      <c r="B17" s="189" t="s">
        <v>22</v>
      </c>
      <c r="C17" s="189"/>
      <c r="D17" s="190"/>
      <c r="E17" s="192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193"/>
      <c r="G17" s="6"/>
      <c r="H17" s="52">
        <v>11</v>
      </c>
      <c r="I17" s="52">
        <f>'REKOD PRESTASI MURID'!B22</f>
        <v>0</v>
      </c>
      <c r="J17" s="52" t="str">
        <f t="shared" si="0"/>
        <v/>
      </c>
    </row>
    <row r="18" spans="1:10" x14ac:dyDescent="0.25">
      <c r="A18" s="6"/>
      <c r="B18" s="4"/>
      <c r="C18" s="4"/>
      <c r="D18" s="4"/>
      <c r="E18" s="4"/>
      <c r="F18" s="4"/>
      <c r="G18" s="6"/>
      <c r="H18" s="52">
        <v>12</v>
      </c>
      <c r="I18" s="52">
        <f>'REKOD PRESTASI MURID'!B23</f>
        <v>0</v>
      </c>
      <c r="J18" s="52" t="str">
        <f t="shared" si="0"/>
        <v/>
      </c>
    </row>
    <row r="19" spans="1:10" ht="40.5" customHeight="1" x14ac:dyDescent="0.25">
      <c r="A19" s="6"/>
      <c r="B19" s="194" t="s">
        <v>4</v>
      </c>
      <c r="C19" s="194"/>
      <c r="D19" s="62" t="s">
        <v>23</v>
      </c>
      <c r="E19" s="63" t="s">
        <v>24</v>
      </c>
      <c r="F19" s="64" t="s">
        <v>25</v>
      </c>
      <c r="G19" s="6"/>
      <c r="H19" s="52">
        <v>13</v>
      </c>
      <c r="I19" s="52">
        <f>'REKOD PRESTASI MURID'!B24</f>
        <v>0</v>
      </c>
      <c r="J19" s="52" t="str">
        <f t="shared" si="0"/>
        <v/>
      </c>
    </row>
    <row r="20" spans="1:10" ht="67.5" customHeight="1" x14ac:dyDescent="0.25">
      <c r="A20" s="6"/>
      <c r="B20" s="200" t="str">
        <f>B6</f>
        <v>KELAS KEMAHIRAN ALQURAN</v>
      </c>
      <c r="C20" s="201"/>
      <c r="D20" s="166" t="str">
        <f>'REKOD PRESTASI MURID'!$E$11</f>
        <v>ULUM QURAN</v>
      </c>
      <c r="E20" s="66">
        <f>VLOOKUP($I$6,'REKOD PRESTASI MURID'!$A$12:$AD$65,5)</f>
        <v>0</v>
      </c>
      <c r="F20" s="67" t="e">
        <f>VLOOKUP(E20,'DATA PERNYATAAN TAHAP PGUASAAN '!A4:B9,2)</f>
        <v>#N/A</v>
      </c>
      <c r="G20" s="6"/>
      <c r="H20" s="52">
        <v>14</v>
      </c>
      <c r="I20" s="52">
        <f>'REKOD PRESTASI MURID'!B25</f>
        <v>0</v>
      </c>
      <c r="J20" s="52" t="str">
        <f t="shared" si="0"/>
        <v/>
      </c>
    </row>
    <row r="21" spans="1:10" ht="67.5" customHeight="1" x14ac:dyDescent="0.25">
      <c r="A21" s="6"/>
      <c r="B21" s="202"/>
      <c r="C21" s="203"/>
      <c r="D21" s="166" t="str">
        <f>'REKOD PRESTASI MURID'!$F$11</f>
        <v>TAJWID</v>
      </c>
      <c r="E21" s="66">
        <f>VLOOKUP($I$6,'REKOD PRESTASI MURID'!$A$12:$AD$65,6)</f>
        <v>0</v>
      </c>
      <c r="F21" s="67" t="e">
        <f>VLOOKUP(E21,'DATA PERNYATAAN TAHAP PGUASAAN '!A12:B17,2)</f>
        <v>#N/A</v>
      </c>
      <c r="G21" s="6"/>
      <c r="H21" s="52">
        <v>15</v>
      </c>
      <c r="I21" s="52">
        <f>'REKOD PRESTASI MURID'!B26</f>
        <v>0</v>
      </c>
      <c r="J21" s="52" t="str">
        <f t="shared" si="0"/>
        <v/>
      </c>
    </row>
    <row r="22" spans="1:10" ht="67.5" customHeight="1" x14ac:dyDescent="0.25">
      <c r="A22" s="6"/>
      <c r="B22" s="202"/>
      <c r="C22" s="203"/>
      <c r="D22" s="166" t="str">
        <f>'REKOD PRESTASI MURID'!$G$11</f>
        <v>HAFAZAN</v>
      </c>
      <c r="E22" s="66">
        <f>VLOOKUP($I$6,'REKOD PRESTASI MURID'!$A$12:$AD$65,7)</f>
        <v>0</v>
      </c>
      <c r="F22" s="67" t="e">
        <f>VLOOKUP(E22,'DATA PERNYATAAN TAHAP PGUASAAN '!A20:B25,2)</f>
        <v>#N/A</v>
      </c>
      <c r="G22" s="6"/>
      <c r="H22" s="52">
        <v>16</v>
      </c>
      <c r="I22" s="52">
        <f>'REKOD PRESTASI MURID'!B27</f>
        <v>0</v>
      </c>
      <c r="J22" s="52" t="str">
        <f t="shared" si="0"/>
        <v/>
      </c>
    </row>
    <row r="23" spans="1:10" ht="67.5" customHeight="1" x14ac:dyDescent="0.25">
      <c r="A23" s="6"/>
      <c r="B23" s="202"/>
      <c r="C23" s="203"/>
      <c r="D23" s="166" t="str">
        <f>'REKOD PRESTASI MURID'!$H$11</f>
        <v>QIRAAT</v>
      </c>
      <c r="E23" s="66">
        <f>VLOOKUP($I$6,'REKOD PRESTASI MURID'!$A$12:$AD$65,8)</f>
        <v>0</v>
      </c>
      <c r="F23" s="67" t="e">
        <f>VLOOKUP(E23,'DATA PERNYATAAN TAHAP PGUASAAN '!A28:B33,2)</f>
        <v>#N/A</v>
      </c>
      <c r="G23" s="6"/>
      <c r="H23" s="52">
        <v>17</v>
      </c>
      <c r="I23" s="52">
        <f>'REKOD PRESTASI MURID'!B28</f>
        <v>0</v>
      </c>
      <c r="J23" s="52" t="str">
        <f t="shared" si="0"/>
        <v/>
      </c>
    </row>
    <row r="24" spans="1:10" ht="67.5" customHeight="1" x14ac:dyDescent="0.25">
      <c r="A24" s="6"/>
      <c r="B24" s="204"/>
      <c r="C24" s="205"/>
      <c r="D24" s="166" t="str">
        <f>'REKOD PRESTASI MURID'!$I$11</f>
        <v>TARANNUM</v>
      </c>
      <c r="E24" s="66">
        <f>VLOOKUP($I$6,'REKOD PRESTASI MURID'!$A$12:$AD$65,9)</f>
        <v>0</v>
      </c>
      <c r="F24" s="67" t="e">
        <f>VLOOKUP(E24,'DATA PERNYATAAN TAHAP PGUASAAN '!A36:B41,2)</f>
        <v>#N/A</v>
      </c>
      <c r="G24" s="6"/>
      <c r="H24" s="52">
        <v>18</v>
      </c>
      <c r="I24" s="52">
        <f>'REKOD PRESTASI MURID'!B29</f>
        <v>0</v>
      </c>
      <c r="J24" s="52" t="str">
        <f t="shared" si="0"/>
        <v/>
      </c>
    </row>
    <row r="25" spans="1:10" ht="41.25" hidden="1" customHeight="1" x14ac:dyDescent="0.25">
      <c r="A25" s="6"/>
      <c r="B25" s="145"/>
      <c r="C25" s="146"/>
      <c r="D25" s="65">
        <f>'REKOD PRESTASI MURID'!$J$11</f>
        <v>0</v>
      </c>
      <c r="E25" s="66">
        <f>VLOOKUP($I$6,'REKOD PRESTASI MURID'!$A$12:$AD$65,10)</f>
        <v>0</v>
      </c>
      <c r="F25" s="67" t="e">
        <f>VLOOKUP(E25,'DATA PERNYATAAN TAHAP PGUASAAN '!A44:B49,2)</f>
        <v>#N/A</v>
      </c>
      <c r="G25" s="6"/>
      <c r="H25" s="52">
        <v>19</v>
      </c>
      <c r="I25" s="52">
        <f>'REKOD PRESTASI MURID'!B30</f>
        <v>0</v>
      </c>
      <c r="J25" s="52" t="str">
        <f t="shared" ref="J25:J30" si="1">IF(I25=0,"",H25&amp;"  "&amp;I25)</f>
        <v/>
      </c>
    </row>
    <row r="26" spans="1:10" ht="41.25" hidden="1" customHeight="1" x14ac:dyDescent="0.25">
      <c r="A26" s="6"/>
      <c r="B26" s="145"/>
      <c r="C26" s="146"/>
      <c r="D26" s="65">
        <f>'REKOD PRESTASI MURID'!$K$11</f>
        <v>0</v>
      </c>
      <c r="E26" s="66">
        <f>VLOOKUP($I$6,'REKOD PRESTASI MURID'!$A$12:$AD$65,11)</f>
        <v>0</v>
      </c>
      <c r="F26" s="67" t="e">
        <f>VLOOKUP(E26,'DATA PERNYATAAN TAHAP PGUASAAN '!A52:B57,2)</f>
        <v>#N/A</v>
      </c>
      <c r="G26" s="6"/>
      <c r="H26" s="52">
        <v>20</v>
      </c>
      <c r="I26" s="52">
        <f>'REKOD PRESTASI MURID'!B31</f>
        <v>0</v>
      </c>
      <c r="J26" s="52" t="str">
        <f t="shared" si="1"/>
        <v/>
      </c>
    </row>
    <row r="27" spans="1:10" ht="41.25" hidden="1" customHeight="1" x14ac:dyDescent="0.25">
      <c r="A27" s="6"/>
      <c r="B27" s="145"/>
      <c r="C27" s="146"/>
      <c r="D27" s="65">
        <f>'REKOD PRESTASI MURID'!$L$11</f>
        <v>0</v>
      </c>
      <c r="E27" s="66">
        <f>VLOOKUP($I$6,'REKOD PRESTASI MURID'!$A$12:$AD$65,12)</f>
        <v>0</v>
      </c>
      <c r="F27" s="67" t="e">
        <f>VLOOKUP(E27,'DATA PERNYATAAN TAHAP PGUASAAN '!A60:B65,2)</f>
        <v>#N/A</v>
      </c>
      <c r="G27" s="6"/>
      <c r="H27" s="52">
        <v>21</v>
      </c>
      <c r="I27" s="52">
        <f>'REKOD PRESTASI MURID'!B32</f>
        <v>0</v>
      </c>
      <c r="J27" s="52" t="str">
        <f t="shared" si="1"/>
        <v/>
      </c>
    </row>
    <row r="28" spans="1:10" ht="41.25" hidden="1" customHeight="1" x14ac:dyDescent="0.25">
      <c r="A28" s="6"/>
      <c r="B28" s="145"/>
      <c r="C28" s="146"/>
      <c r="D28" s="65">
        <f>'REKOD PRESTASI MURID'!$M$11</f>
        <v>0</v>
      </c>
      <c r="E28" s="66">
        <f>VLOOKUP($I$6,'REKOD PRESTASI MURID'!$A$12:$AD$65,13)</f>
        <v>0</v>
      </c>
      <c r="F28" s="67" t="e">
        <f>VLOOKUP(E28,'DATA PERNYATAAN TAHAP PGUASAAN '!A68:B73,2)</f>
        <v>#N/A</v>
      </c>
      <c r="G28" s="6"/>
      <c r="H28" s="52">
        <v>22</v>
      </c>
      <c r="I28" s="52">
        <f>'REKOD PRESTASI MURID'!B33</f>
        <v>0</v>
      </c>
      <c r="J28" s="52" t="str">
        <f t="shared" si="1"/>
        <v/>
      </c>
    </row>
    <row r="29" spans="1:10" ht="41.25" hidden="1" customHeight="1" x14ac:dyDescent="0.25">
      <c r="A29" s="6"/>
      <c r="B29" s="143"/>
      <c r="C29" s="144"/>
      <c r="D29" s="65">
        <f>'REKOD PRESTASI MURID'!$N$11</f>
        <v>0</v>
      </c>
      <c r="E29" s="66">
        <f>VLOOKUP($I$6,'REKOD PRESTASI MURID'!$A$12:$AD$65,14)</f>
        <v>0</v>
      </c>
      <c r="F29" s="67" t="e">
        <f>VLOOKUP(E29,'DATA PERNYATAAN TAHAP PGUASAAN '!A76:B81,2)</f>
        <v>#N/A</v>
      </c>
      <c r="G29" s="6"/>
      <c r="H29" s="52">
        <v>23</v>
      </c>
      <c r="I29" s="52">
        <f>'REKOD PRESTASI MURID'!B34</f>
        <v>0</v>
      </c>
      <c r="J29" s="52" t="str">
        <f t="shared" si="1"/>
        <v/>
      </c>
    </row>
    <row r="30" spans="1:10" ht="15.6" hidden="1" x14ac:dyDescent="0.25">
      <c r="A30" s="6"/>
      <c r="B30" s="145"/>
      <c r="C30" s="146"/>
      <c r="D30" s="65">
        <f>'REKOD PRESTASI MURID'!$O$11</f>
        <v>0</v>
      </c>
      <c r="E30" s="66">
        <f>VLOOKUP($I$6,'REKOD PRESTASI MURID'!$A$12:$AD$65,15)</f>
        <v>0</v>
      </c>
      <c r="F30" s="67" t="e">
        <f>VLOOKUP(E30,'DATA PERNYATAAN TAHAP PGUASAAN '!A84:B89,2)</f>
        <v>#N/A</v>
      </c>
      <c r="G30" s="6"/>
      <c r="H30" s="52">
        <v>24</v>
      </c>
      <c r="I30" s="52">
        <f>'REKOD PRESTASI MURID'!B35</f>
        <v>0</v>
      </c>
      <c r="J30" s="52" t="str">
        <f t="shared" si="1"/>
        <v/>
      </c>
    </row>
    <row r="31" spans="1:10" ht="15.6" hidden="1" x14ac:dyDescent="0.25">
      <c r="A31" s="6"/>
      <c r="B31" s="143"/>
      <c r="C31" s="144"/>
      <c r="D31" s="65">
        <f>'REKOD PRESTASI MURID'!$P$11</f>
        <v>0</v>
      </c>
      <c r="E31" s="66">
        <f>VLOOKUP($I$6,'REKOD PRESTASI MURID'!$A$12:$AD$65,16)</f>
        <v>0</v>
      </c>
      <c r="F31" s="67" t="e">
        <f>VLOOKUP(E31,'DATA PERNYATAAN TAHAP PGUASAAN '!A92:B97,2)</f>
        <v>#N/A</v>
      </c>
      <c r="G31" s="6"/>
      <c r="H31" s="52">
        <v>25</v>
      </c>
      <c r="I31" s="52">
        <f>'REKOD PRESTASI MURID'!B36</f>
        <v>0</v>
      </c>
      <c r="J31" s="52" t="str">
        <f t="shared" ref="J31:J63" si="2">IF(I31=0,"",H31&amp;"  "&amp;I31)</f>
        <v/>
      </c>
    </row>
    <row r="32" spans="1:10" ht="15.6" hidden="1" x14ac:dyDescent="0.25">
      <c r="A32" s="6"/>
      <c r="B32" s="68"/>
      <c r="C32" s="69"/>
      <c r="D32" s="65">
        <f>'REKOD PRESTASI MURID'!Q$11</f>
        <v>0</v>
      </c>
      <c r="E32" s="66">
        <f>VLOOKUP($I$6,'REKOD PRESTASI MURID'!$A$12:$AD$65,17)</f>
        <v>0</v>
      </c>
      <c r="F32" s="67" t="e">
        <f>VLOOKUP(E32,'DATA PERNYATAAN TAHAP PGUASAAN '!A100:B105,2)</f>
        <v>#N/A</v>
      </c>
      <c r="G32" s="6"/>
      <c r="H32" s="52">
        <v>26</v>
      </c>
      <c r="I32" s="52">
        <f>'REKOD PRESTASI MURID'!B37</f>
        <v>0</v>
      </c>
      <c r="J32" s="52" t="str">
        <f t="shared" si="2"/>
        <v/>
      </c>
    </row>
    <row r="33" spans="1:10" ht="15.6" hidden="1" x14ac:dyDescent="0.25">
      <c r="A33" s="6"/>
      <c r="B33" s="68"/>
      <c r="C33" s="69"/>
      <c r="D33" s="65">
        <f>'REKOD PRESTASI MURID'!$R$11</f>
        <v>0</v>
      </c>
      <c r="E33" s="66">
        <f>VLOOKUP($I$6,'REKOD PRESTASI MURID'!$A$12:$AD$65,18)</f>
        <v>0</v>
      </c>
      <c r="F33" s="67" t="e">
        <f>VLOOKUP(E33,'DATA PERNYATAAN TAHAP PGUASAAN '!A108:B113,2)</f>
        <v>#N/A</v>
      </c>
      <c r="G33" s="6"/>
      <c r="H33" s="52">
        <v>27</v>
      </c>
      <c r="I33" s="52">
        <f>'REKOD PRESTASI MURID'!B38</f>
        <v>0</v>
      </c>
      <c r="J33" s="52" t="str">
        <f t="shared" si="2"/>
        <v/>
      </c>
    </row>
    <row r="34" spans="1:10" ht="15.6" hidden="1" x14ac:dyDescent="0.25">
      <c r="A34" s="6"/>
      <c r="B34" s="68"/>
      <c r="C34" s="69"/>
      <c r="D34" s="65">
        <f>'REKOD PRESTASI MURID'!$S$11</f>
        <v>0</v>
      </c>
      <c r="E34" s="66">
        <f>VLOOKUP($I$6,'REKOD PRESTASI MURID'!$A$12:$AD$65,19)</f>
        <v>0</v>
      </c>
      <c r="F34" s="67" t="e">
        <f>VLOOKUP(E34,'DATA PERNYATAAN TAHAP PGUASAAN '!A116:B121,2)</f>
        <v>#N/A</v>
      </c>
      <c r="G34" s="6"/>
      <c r="H34" s="52">
        <v>28</v>
      </c>
      <c r="I34" s="52">
        <f>'REKOD PRESTASI MURID'!B39</f>
        <v>0</v>
      </c>
      <c r="J34" s="52" t="str">
        <f t="shared" si="2"/>
        <v/>
      </c>
    </row>
    <row r="35" spans="1:10" ht="15.6" hidden="1" x14ac:dyDescent="0.25">
      <c r="A35" s="6"/>
      <c r="B35" s="68"/>
      <c r="C35" s="69"/>
      <c r="D35" s="65">
        <f>'REKOD PRESTASI MURID'!$T$11</f>
        <v>0</v>
      </c>
      <c r="E35" s="66">
        <f>VLOOKUP($I$6,'REKOD PRESTASI MURID'!$A$12:$AD$65,20)</f>
        <v>0</v>
      </c>
      <c r="F35" s="67" t="e">
        <f>VLOOKUP(E35,'DATA PERNYATAAN TAHAP PGUASAAN '!A124:B129,2)</f>
        <v>#N/A</v>
      </c>
      <c r="G35" s="6"/>
      <c r="H35" s="52">
        <v>29</v>
      </c>
      <c r="I35" s="52">
        <f>'REKOD PRESTASI MURID'!B40</f>
        <v>0</v>
      </c>
      <c r="J35" s="52" t="str">
        <f t="shared" si="2"/>
        <v/>
      </c>
    </row>
    <row r="36" spans="1:10" ht="15.6" hidden="1" x14ac:dyDescent="0.25">
      <c r="A36" s="6"/>
      <c r="B36" s="68"/>
      <c r="C36" s="69"/>
      <c r="D36" s="65">
        <f>'REKOD PRESTASI MURID'!$U$11</f>
        <v>0</v>
      </c>
      <c r="E36" s="66">
        <f>VLOOKUP($I$6,'REKOD PRESTASI MURID'!$A$12:$AD$65,21)</f>
        <v>0</v>
      </c>
      <c r="F36" s="67" t="e">
        <f>VLOOKUP(E36,'DATA PERNYATAAN TAHAP PGUASAAN '!A132:B137,2)</f>
        <v>#N/A</v>
      </c>
      <c r="G36" s="6"/>
      <c r="H36" s="52">
        <v>30</v>
      </c>
      <c r="I36" s="52">
        <f>'REKOD PRESTASI MURID'!B41</f>
        <v>0</v>
      </c>
      <c r="J36" s="52" t="str">
        <f t="shared" si="2"/>
        <v/>
      </c>
    </row>
    <row r="37" spans="1:10" ht="15.6" hidden="1" x14ac:dyDescent="0.25">
      <c r="A37" s="6"/>
      <c r="B37" s="68"/>
      <c r="C37" s="69"/>
      <c r="D37" s="65">
        <f>'REKOD PRESTASI MURID'!$V$11</f>
        <v>0</v>
      </c>
      <c r="E37" s="66">
        <f>VLOOKUP($I$6,'REKOD PRESTASI MURID'!$A$12:$AD$65,22)</f>
        <v>0</v>
      </c>
      <c r="F37" s="67" t="e">
        <f>VLOOKUP(E37,'DATA PERNYATAAN TAHAP PGUASAAN '!A140:B145,2)</f>
        <v>#N/A</v>
      </c>
      <c r="G37" s="6"/>
      <c r="H37" s="52">
        <v>31</v>
      </c>
      <c r="I37" s="52">
        <f>'REKOD PRESTASI MURID'!B42</f>
        <v>0</v>
      </c>
      <c r="J37" s="52" t="str">
        <f t="shared" si="2"/>
        <v/>
      </c>
    </row>
    <row r="38" spans="1:10" ht="15.6" hidden="1" x14ac:dyDescent="0.25">
      <c r="A38" s="6"/>
      <c r="B38" s="68"/>
      <c r="C38" s="69"/>
      <c r="D38" s="65">
        <f>'REKOD PRESTASI MURID'!$W$11</f>
        <v>0</v>
      </c>
      <c r="E38" s="66">
        <f>VLOOKUP($I$6,'REKOD PRESTASI MURID'!$A$12:$AD$65,23)</f>
        <v>0</v>
      </c>
      <c r="F38" s="67" t="e">
        <f>VLOOKUP(E38,'DATA PERNYATAAN TAHAP PGUASAAN '!A148:B153,2)</f>
        <v>#N/A</v>
      </c>
      <c r="G38" s="6"/>
      <c r="H38" s="52">
        <v>32</v>
      </c>
      <c r="I38" s="52">
        <f>'REKOD PRESTASI MURID'!B43</f>
        <v>0</v>
      </c>
      <c r="J38" s="52" t="str">
        <f t="shared" si="2"/>
        <v/>
      </c>
    </row>
    <row r="39" spans="1:10" ht="15.6" hidden="1" x14ac:dyDescent="0.25">
      <c r="A39" s="6"/>
      <c r="B39" s="68"/>
      <c r="C39" s="69"/>
      <c r="D39" s="65">
        <f>'REKOD PRESTASI MURID'!$X$11</f>
        <v>0</v>
      </c>
      <c r="E39" s="66">
        <f>VLOOKUP($I$6,'REKOD PRESTASI MURID'!$A$12:$AD$65,24)</f>
        <v>0</v>
      </c>
      <c r="F39" s="67" t="e">
        <f>VLOOKUP(E39,'DATA PERNYATAAN TAHAP PGUASAAN '!A156:B161,2)</f>
        <v>#N/A</v>
      </c>
      <c r="G39" s="6"/>
      <c r="H39" s="52">
        <v>33</v>
      </c>
      <c r="I39" s="52">
        <f>'REKOD PRESTASI MURID'!B44</f>
        <v>0</v>
      </c>
      <c r="J39" s="52" t="str">
        <f t="shared" si="2"/>
        <v/>
      </c>
    </row>
    <row r="40" spans="1:10" ht="15.6" hidden="1" x14ac:dyDescent="0.25">
      <c r="A40" s="6"/>
      <c r="B40" s="68"/>
      <c r="C40" s="69"/>
      <c r="D40" s="65">
        <f>'REKOD PRESTASI MURID'!$Y$11</f>
        <v>0</v>
      </c>
      <c r="E40" s="66">
        <f>VLOOKUP($I$6,'REKOD PRESTASI MURID'!$A$12:$AD$65,25)</f>
        <v>0</v>
      </c>
      <c r="F40" s="67" t="e">
        <f>VLOOKUP(E40,'DATA PERNYATAAN TAHAP PGUASAAN '!A164:B169,2)</f>
        <v>#N/A</v>
      </c>
      <c r="G40" s="6"/>
      <c r="H40" s="52">
        <v>34</v>
      </c>
      <c r="I40" s="52">
        <f>'REKOD PRESTASI MURID'!B45</f>
        <v>0</v>
      </c>
      <c r="J40" s="52" t="str">
        <f t="shared" si="2"/>
        <v/>
      </c>
    </row>
    <row r="41" spans="1:10" ht="15.6" hidden="1" x14ac:dyDescent="0.25">
      <c r="A41" s="6"/>
      <c r="B41" s="68"/>
      <c r="C41" s="69"/>
      <c r="D41" s="65">
        <f>'REKOD PRESTASI MURID'!$Z$11</f>
        <v>0</v>
      </c>
      <c r="E41" s="66">
        <f>VLOOKUP($I$6,'REKOD PRESTASI MURID'!$A$12:$AD$65,26)</f>
        <v>0</v>
      </c>
      <c r="F41" s="67" t="e">
        <f>VLOOKUP(E41,'DATA PERNYATAAN TAHAP PGUASAAN '!A172:B177,2)</f>
        <v>#N/A</v>
      </c>
      <c r="G41" s="6"/>
      <c r="H41" s="52">
        <v>35</v>
      </c>
      <c r="I41" s="52">
        <f>'REKOD PRESTASI MURID'!B46</f>
        <v>0</v>
      </c>
      <c r="J41" s="52" t="str">
        <f t="shared" si="2"/>
        <v/>
      </c>
    </row>
    <row r="42" spans="1:10" ht="15.6" hidden="1" x14ac:dyDescent="0.25">
      <c r="A42" s="6"/>
      <c r="B42" s="68"/>
      <c r="C42" s="69"/>
      <c r="D42" s="65">
        <f>'REKOD PRESTASI MURID'!$AA$11</f>
        <v>0</v>
      </c>
      <c r="E42" s="66">
        <f>VLOOKUP($I$6,'REKOD PRESTASI MURID'!$A$12:$AD$65,27)</f>
        <v>0</v>
      </c>
      <c r="F42" s="67" t="e">
        <f>VLOOKUP(E42,'DATA PERNYATAAN TAHAP PGUASAAN '!A180:B185,2)</f>
        <v>#N/A</v>
      </c>
      <c r="G42" s="6"/>
      <c r="H42" s="52">
        <v>36</v>
      </c>
      <c r="I42" s="52">
        <f>'REKOD PRESTASI MURID'!B47</f>
        <v>0</v>
      </c>
      <c r="J42" s="52" t="str">
        <f t="shared" si="2"/>
        <v/>
      </c>
    </row>
    <row r="43" spans="1:10" ht="15.6" hidden="1" x14ac:dyDescent="0.25">
      <c r="A43" s="6"/>
      <c r="B43" s="68"/>
      <c r="C43" s="69"/>
      <c r="D43" s="65">
        <f>'REKOD PRESTASI MURID'!$AB$11</f>
        <v>0</v>
      </c>
      <c r="E43" s="66">
        <f>VLOOKUP($I$6,'REKOD PRESTASI MURID'!$A$12:$AD$65,28)</f>
        <v>0</v>
      </c>
      <c r="F43" s="67" t="e">
        <f>VLOOKUP(E43,'DATA PERNYATAAN TAHAP PGUASAAN '!A188:B193,2)</f>
        <v>#N/A</v>
      </c>
      <c r="G43" s="6"/>
      <c r="H43" s="52">
        <v>37</v>
      </c>
      <c r="I43" s="52">
        <f>'REKOD PRESTASI MURID'!B48</f>
        <v>0</v>
      </c>
      <c r="J43" s="52" t="str">
        <f t="shared" si="2"/>
        <v/>
      </c>
    </row>
    <row r="44" spans="1:10" ht="15.6" hidden="1" x14ac:dyDescent="0.25">
      <c r="A44" s="6"/>
      <c r="B44" s="70"/>
      <c r="C44" s="71"/>
      <c r="D44" s="65">
        <f>'REKOD PRESTASI MURID'!$AC$11</f>
        <v>0</v>
      </c>
      <c r="E44" s="66">
        <f>VLOOKUP($I$6,'REKOD PRESTASI MURID'!$A$12:$AD$65,29)</f>
        <v>0</v>
      </c>
      <c r="F44" s="67" t="e">
        <f>VLOOKUP(E44,'DATA PERNYATAAN TAHAP PGUASAAN '!A196:B201,2)</f>
        <v>#N/A</v>
      </c>
      <c r="G44" s="6"/>
      <c r="H44" s="52">
        <v>38</v>
      </c>
      <c r="I44" s="52">
        <f>'REKOD PRESTASI MURID'!B49</f>
        <v>0</v>
      </c>
      <c r="J44" s="52" t="str">
        <f t="shared" si="2"/>
        <v/>
      </c>
    </row>
    <row r="45" spans="1:10" ht="18" x14ac:dyDescent="0.25">
      <c r="A45" s="6"/>
      <c r="B45" s="72"/>
      <c r="C45" s="72"/>
      <c r="D45" s="73"/>
      <c r="E45" s="74"/>
      <c r="F45" s="75"/>
      <c r="G45" s="6"/>
      <c r="H45" s="52">
        <v>39</v>
      </c>
      <c r="I45" s="52">
        <f>'REKOD PRESTASI MURID'!B50</f>
        <v>0</v>
      </c>
      <c r="J45" s="52" t="str">
        <f t="shared" si="2"/>
        <v/>
      </c>
    </row>
    <row r="46" spans="1:10" ht="21.75" customHeight="1" x14ac:dyDescent="0.25">
      <c r="A46" s="76"/>
      <c r="B46" s="77"/>
      <c r="C46" s="77"/>
      <c r="D46" s="78"/>
      <c r="E46" s="79"/>
      <c r="F46" s="80"/>
      <c r="G46" s="76"/>
      <c r="H46" s="52">
        <v>40</v>
      </c>
      <c r="I46" s="52">
        <f>'REKOD PRESTASI MURID'!B51</f>
        <v>0</v>
      </c>
      <c r="J46" s="52" t="str">
        <f t="shared" si="2"/>
        <v/>
      </c>
    </row>
    <row r="47" spans="1:10" ht="21.75" customHeight="1" x14ac:dyDescent="0.25">
      <c r="A47" s="76"/>
      <c r="B47" s="77"/>
      <c r="C47" s="77"/>
      <c r="D47" s="81" t="s">
        <v>26</v>
      </c>
      <c r="E47" s="195"/>
      <c r="F47" s="195"/>
      <c r="G47" s="76"/>
      <c r="H47" s="52">
        <v>41</v>
      </c>
      <c r="I47" s="52">
        <f>'REKOD PRESTASI MURID'!B52</f>
        <v>0</v>
      </c>
      <c r="J47" s="52" t="str">
        <f t="shared" si="2"/>
        <v/>
      </c>
    </row>
    <row r="48" spans="1:10" ht="22.5" customHeight="1" x14ac:dyDescent="0.25">
      <c r="A48" s="76"/>
      <c r="B48" s="82"/>
      <c r="C48" s="82"/>
      <c r="E48" s="184"/>
      <c r="F48" s="184"/>
      <c r="G48" s="76"/>
      <c r="H48" s="52">
        <v>42</v>
      </c>
      <c r="I48" s="52">
        <f>'REKOD PRESTASI MURID'!B53</f>
        <v>0</v>
      </c>
      <c r="J48" s="52" t="str">
        <f t="shared" si="2"/>
        <v/>
      </c>
    </row>
    <row r="49" spans="1:10" ht="21" customHeight="1" x14ac:dyDescent="0.25">
      <c r="A49" s="76"/>
      <c r="B49" s="82"/>
      <c r="C49" s="82"/>
      <c r="D49" s="81"/>
      <c r="E49" s="184"/>
      <c r="F49" s="184"/>
      <c r="G49" s="76"/>
      <c r="H49" s="52">
        <v>43</v>
      </c>
      <c r="I49" s="52">
        <f>'REKOD PRESTASI MURID'!B54</f>
        <v>0</v>
      </c>
      <c r="J49" s="52" t="str">
        <f t="shared" si="2"/>
        <v/>
      </c>
    </row>
    <row r="50" spans="1:10" x14ac:dyDescent="0.25">
      <c r="A50" s="76"/>
      <c r="B50" s="76"/>
      <c r="C50" s="76"/>
      <c r="D50" s="76"/>
      <c r="E50" s="76"/>
      <c r="F50" s="76"/>
      <c r="G50" s="76"/>
      <c r="H50" s="52">
        <v>44</v>
      </c>
      <c r="I50" s="52">
        <f>'REKOD PRESTASI MURID'!B55</f>
        <v>0</v>
      </c>
      <c r="J50" s="52" t="str">
        <f t="shared" si="2"/>
        <v/>
      </c>
    </row>
    <row r="51" spans="1:10" x14ac:dyDescent="0.25">
      <c r="H51" s="52">
        <v>45</v>
      </c>
      <c r="I51" s="52">
        <f>'REKOD PRESTASI MURID'!B56</f>
        <v>0</v>
      </c>
      <c r="J51" s="52" t="str">
        <f t="shared" si="2"/>
        <v/>
      </c>
    </row>
    <row r="52" spans="1:10" x14ac:dyDescent="0.25">
      <c r="H52" s="52">
        <v>46</v>
      </c>
      <c r="I52" s="52">
        <f>'REKOD PRESTASI MURID'!B57</f>
        <v>0</v>
      </c>
      <c r="J52" s="52" t="str">
        <f t="shared" si="2"/>
        <v/>
      </c>
    </row>
    <row r="53" spans="1:10" x14ac:dyDescent="0.25">
      <c r="H53" s="52">
        <v>47</v>
      </c>
      <c r="I53" s="52">
        <f>'REKOD PRESTASI MURID'!B58</f>
        <v>0</v>
      </c>
      <c r="J53" s="52" t="str">
        <f t="shared" si="2"/>
        <v/>
      </c>
    </row>
    <row r="54" spans="1:10" x14ac:dyDescent="0.25">
      <c r="H54" s="52">
        <v>48</v>
      </c>
      <c r="I54" s="52">
        <f>'REKOD PRESTASI MURID'!B59</f>
        <v>0</v>
      </c>
      <c r="J54" s="52" t="str">
        <f t="shared" si="2"/>
        <v/>
      </c>
    </row>
    <row r="55" spans="1:10" x14ac:dyDescent="0.25">
      <c r="B55" s="1" t="s">
        <v>27</v>
      </c>
      <c r="F55" s="83" t="s">
        <v>27</v>
      </c>
      <c r="H55" s="52">
        <v>49</v>
      </c>
      <c r="I55" s="52">
        <f>'REKOD PRESTASI MURID'!B60</f>
        <v>0</v>
      </c>
      <c r="J55" s="52" t="str">
        <f t="shared" si="2"/>
        <v/>
      </c>
    </row>
    <row r="56" spans="1:10" x14ac:dyDescent="0.25">
      <c r="B56" s="84">
        <f>'REKOD PRESTASI MURID'!$D$6</f>
        <v>0</v>
      </c>
      <c r="C56" s="84"/>
      <c r="D56" s="84"/>
      <c r="E56" s="84"/>
      <c r="F56" s="170" t="str">
        <f>'REKOD PRESTASI MURID'!B70</f>
        <v>PN NORMALA BINTI SIMAIL</v>
      </c>
      <c r="H56" s="52">
        <v>50</v>
      </c>
      <c r="I56" s="52">
        <f>'REKOD PRESTASI MURID'!B61</f>
        <v>0</v>
      </c>
      <c r="J56" s="52" t="str">
        <f t="shared" si="2"/>
        <v/>
      </c>
    </row>
    <row r="57" spans="1:10" x14ac:dyDescent="0.25">
      <c r="B57" s="1" t="s">
        <v>28</v>
      </c>
      <c r="F57" s="83" t="str">
        <f>'REKOD PRESTASI MURID'!$B$71</f>
        <v>PENGETUA</v>
      </c>
      <c r="H57" s="52">
        <v>51</v>
      </c>
      <c r="I57" s="52">
        <f>'REKOD PRESTASI MURID'!B62</f>
        <v>0</v>
      </c>
      <c r="J57" s="52" t="str">
        <f t="shared" si="2"/>
        <v/>
      </c>
    </row>
    <row r="58" spans="1:10" x14ac:dyDescent="0.25">
      <c r="B58" s="1" t="str">
        <f>'REKOD PRESTASI MURID'!$B$72</f>
        <v>SMK AGAMA JOHOR BAHRU</v>
      </c>
      <c r="F58" s="83" t="str">
        <f>'REKOD PRESTASI MURID'!$B$72</f>
        <v>SMK AGAMA JOHOR BAHRU</v>
      </c>
      <c r="H58" s="52">
        <v>52</v>
      </c>
      <c r="I58" s="52">
        <f>'REKOD PRESTASI MURID'!B63</f>
        <v>0</v>
      </c>
      <c r="J58" s="52" t="str">
        <f t="shared" si="2"/>
        <v/>
      </c>
    </row>
    <row r="59" spans="1:10" x14ac:dyDescent="0.25">
      <c r="B59" s="83"/>
      <c r="C59" s="83"/>
      <c r="D59" s="83"/>
      <c r="E59" s="83"/>
      <c r="H59" s="52">
        <v>53</v>
      </c>
      <c r="I59" s="52">
        <f>'REKOD PRESTASI MURID'!B64</f>
        <v>0</v>
      </c>
      <c r="J59" s="52" t="str">
        <f t="shared" si="2"/>
        <v/>
      </c>
    </row>
    <row r="60" spans="1:10" x14ac:dyDescent="0.25">
      <c r="H60" s="52">
        <v>54</v>
      </c>
      <c r="I60" s="52">
        <f>'REKOD PRESTASI MURID'!B65</f>
        <v>0</v>
      </c>
      <c r="J60" s="52" t="str">
        <f t="shared" si="2"/>
        <v/>
      </c>
    </row>
    <row r="61" spans="1:10" x14ac:dyDescent="0.25">
      <c r="H61" s="52">
        <v>55</v>
      </c>
      <c r="I61" s="52">
        <f>'REKOD PRESTASI MURID'!B66</f>
        <v>0</v>
      </c>
      <c r="J61" s="52" t="str">
        <f t="shared" si="2"/>
        <v/>
      </c>
    </row>
    <row r="62" spans="1:10" x14ac:dyDescent="0.25">
      <c r="H62" s="52">
        <v>56</v>
      </c>
      <c r="I62" s="52">
        <f>'REKOD PRESTASI MURID'!B67</f>
        <v>0</v>
      </c>
      <c r="J62" s="52" t="str">
        <f t="shared" si="2"/>
        <v/>
      </c>
    </row>
    <row r="63" spans="1:10" x14ac:dyDescent="0.25">
      <c r="H63" s="52">
        <v>57</v>
      </c>
      <c r="I63" s="52">
        <f>'REKOD PRESTASI MURID'!B68</f>
        <v>0</v>
      </c>
      <c r="J63" s="52" t="str">
        <f t="shared" si="2"/>
        <v/>
      </c>
    </row>
    <row r="64" spans="1:10" x14ac:dyDescent="0.25">
      <c r="H64" s="52">
        <v>58</v>
      </c>
      <c r="I64" s="52"/>
      <c r="J64" s="52"/>
    </row>
    <row r="65" spans="4:10" x14ac:dyDescent="0.25">
      <c r="H65" s="52">
        <v>59</v>
      </c>
      <c r="I65" s="52"/>
      <c r="J65" s="52"/>
    </row>
    <row r="66" spans="4:10" x14ac:dyDescent="0.25">
      <c r="D66" s="84"/>
      <c r="E66" s="84"/>
      <c r="H66" s="52">
        <v>60</v>
      </c>
      <c r="I66" s="52"/>
      <c r="J66" s="52"/>
    </row>
    <row r="67" spans="4:10" x14ac:dyDescent="0.25">
      <c r="H67" s="52">
        <v>61</v>
      </c>
      <c r="I67" s="52"/>
      <c r="J67" s="52"/>
    </row>
    <row r="68" spans="4:10" x14ac:dyDescent="0.25">
      <c r="H68" s="52">
        <v>62</v>
      </c>
      <c r="I68" s="52"/>
      <c r="J68" s="52"/>
    </row>
    <row r="69" spans="4:10" x14ac:dyDescent="0.25">
      <c r="H69" s="52">
        <v>63</v>
      </c>
      <c r="I69" s="52"/>
      <c r="J69" s="52"/>
    </row>
    <row r="70" spans="4:10" x14ac:dyDescent="0.25">
      <c r="H70" s="52">
        <v>64</v>
      </c>
      <c r="I70" s="52"/>
      <c r="J70" s="52"/>
    </row>
    <row r="71" spans="4:10" x14ac:dyDescent="0.25">
      <c r="H71" s="52">
        <v>65</v>
      </c>
      <c r="I71" s="52"/>
      <c r="J71" s="52"/>
    </row>
    <row r="72" spans="4:10" x14ac:dyDescent="0.25">
      <c r="H72" s="52">
        <v>66</v>
      </c>
      <c r="I72" s="52"/>
      <c r="J72" s="52"/>
    </row>
    <row r="73" spans="4:10" x14ac:dyDescent="0.25">
      <c r="H73" s="52">
        <v>67</v>
      </c>
      <c r="I73" s="52"/>
      <c r="J73" s="52"/>
    </row>
    <row r="74" spans="4:10" x14ac:dyDescent="0.25">
      <c r="H74" s="52">
        <v>68</v>
      </c>
      <c r="I74" s="52"/>
      <c r="J74" s="52"/>
    </row>
    <row r="75" spans="4:10" x14ac:dyDescent="0.25">
      <c r="H75" s="52">
        <v>69</v>
      </c>
      <c r="I75" s="52"/>
      <c r="J75" s="52"/>
    </row>
    <row r="76" spans="4:10" x14ac:dyDescent="0.25">
      <c r="I76" s="87"/>
    </row>
    <row r="77" spans="4:10" x14ac:dyDescent="0.25">
      <c r="I77" s="87"/>
    </row>
    <row r="78" spans="4:10" x14ac:dyDescent="0.25">
      <c r="I78" s="87"/>
    </row>
    <row r="79" spans="4:10" x14ac:dyDescent="0.25">
      <c r="I79" s="87"/>
    </row>
    <row r="80" spans="4:10" x14ac:dyDescent="0.25">
      <c r="I80" s="87"/>
    </row>
    <row r="81" spans="9:9" x14ac:dyDescent="0.25">
      <c r="I81" s="87"/>
    </row>
    <row r="82" spans="9:9" x14ac:dyDescent="0.25">
      <c r="I82" s="87"/>
    </row>
    <row r="83" spans="9:9" x14ac:dyDescent="0.25">
      <c r="I83" s="87"/>
    </row>
    <row r="84" spans="9:9" x14ac:dyDescent="0.25">
      <c r="I84" s="87"/>
    </row>
    <row r="85" spans="9:9" x14ac:dyDescent="0.25">
      <c r="I85" s="87"/>
    </row>
    <row r="86" spans="9:9" x14ac:dyDescent="0.25"/>
    <row r="87" spans="9:9" x14ac:dyDescent="0.25"/>
  </sheetData>
  <mergeCells count="20"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B20:C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68580</xdr:rowOff>
                  </from>
                  <to>
                    <xdr:col>6</xdr:col>
                    <xdr:colOff>60960</xdr:colOff>
                    <xdr:row>8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312"/>
  <sheetViews>
    <sheetView showGridLines="0" zoomScale="80" zoomScaleNormal="80" zoomScaleSheetLayoutView="100" workbookViewId="0">
      <selection activeCell="D16" sqref="D16"/>
    </sheetView>
  </sheetViews>
  <sheetFormatPr defaultColWidth="9.109375" defaultRowHeight="13.8" zeroHeight="1" x14ac:dyDescent="0.3"/>
  <cols>
    <col min="1" max="1" width="20.88671875" style="29" customWidth="1"/>
    <col min="2" max="2" width="104.6640625" style="30" customWidth="1"/>
    <col min="3" max="4" width="9.109375" style="29" customWidth="1"/>
    <col min="5" max="5" width="9.109375" style="29" bestFit="1"/>
    <col min="6" max="16384" width="9.109375" style="29"/>
  </cols>
  <sheetData>
    <row r="1" spans="1:9" ht="46.5" customHeight="1" x14ac:dyDescent="0.3">
      <c r="A1" s="31" t="s">
        <v>29</v>
      </c>
      <c r="B1" s="32"/>
    </row>
    <row r="2" spans="1:9" x14ac:dyDescent="0.3">
      <c r="A2" s="33"/>
      <c r="B2" s="34"/>
    </row>
    <row r="3" spans="1:9" ht="27.6" x14ac:dyDescent="0.3">
      <c r="A3" s="35" t="s">
        <v>60</v>
      </c>
      <c r="B3" s="165" t="s">
        <v>64</v>
      </c>
    </row>
    <row r="4" spans="1:9" x14ac:dyDescent="0.3">
      <c r="A4" s="161">
        <v>1</v>
      </c>
      <c r="B4" s="167" t="s">
        <v>99</v>
      </c>
    </row>
    <row r="5" spans="1:9" x14ac:dyDescent="0.3">
      <c r="A5" s="161">
        <v>2</v>
      </c>
      <c r="B5" s="167" t="s">
        <v>100</v>
      </c>
    </row>
    <row r="6" spans="1:9" x14ac:dyDescent="0.3">
      <c r="A6" s="161">
        <v>3</v>
      </c>
      <c r="B6" s="167" t="s">
        <v>103</v>
      </c>
    </row>
    <row r="7" spans="1:9" x14ac:dyDescent="0.3">
      <c r="A7" s="161">
        <v>4</v>
      </c>
      <c r="B7" s="167" t="s">
        <v>101</v>
      </c>
    </row>
    <row r="8" spans="1:9" x14ac:dyDescent="0.3">
      <c r="A8" s="161">
        <v>5</v>
      </c>
      <c r="B8" s="167" t="s">
        <v>102</v>
      </c>
    </row>
    <row r="9" spans="1:9" ht="24" customHeight="1" x14ac:dyDescent="0.3">
      <c r="A9" s="161">
        <v>6</v>
      </c>
      <c r="B9" s="167" t="s">
        <v>104</v>
      </c>
    </row>
    <row r="10" spans="1:9" x14ac:dyDescent="0.3">
      <c r="A10" s="33"/>
      <c r="B10" s="34"/>
    </row>
    <row r="11" spans="1:9" ht="27.6" x14ac:dyDescent="0.3">
      <c r="A11" s="39" t="s">
        <v>61</v>
      </c>
      <c r="B11" s="165" t="s">
        <v>65</v>
      </c>
    </row>
    <row r="12" spans="1:9" ht="18" customHeight="1" x14ac:dyDescent="0.3">
      <c r="A12" s="161">
        <v>1</v>
      </c>
      <c r="B12" s="167" t="s">
        <v>69</v>
      </c>
    </row>
    <row r="13" spans="1:9" ht="21" customHeight="1" x14ac:dyDescent="0.3">
      <c r="A13" s="161">
        <v>2</v>
      </c>
      <c r="B13" s="167" t="s">
        <v>70</v>
      </c>
    </row>
    <row r="14" spans="1:9" ht="18.75" customHeight="1" x14ac:dyDescent="0.3">
      <c r="A14" s="161">
        <v>3</v>
      </c>
      <c r="B14" s="167" t="s">
        <v>74</v>
      </c>
    </row>
    <row r="15" spans="1:9" ht="20.25" customHeight="1" x14ac:dyDescent="0.3">
      <c r="A15" s="161">
        <v>4</v>
      </c>
      <c r="B15" s="167" t="s">
        <v>71</v>
      </c>
      <c r="I15" s="40"/>
    </row>
    <row r="16" spans="1:9" ht="29.25" customHeight="1" x14ac:dyDescent="0.3">
      <c r="A16" s="161">
        <v>5</v>
      </c>
      <c r="B16" s="167" t="s">
        <v>72</v>
      </c>
    </row>
    <row r="17" spans="1:2" ht="30" customHeight="1" x14ac:dyDescent="0.3">
      <c r="A17" s="161">
        <v>6</v>
      </c>
      <c r="B17" s="167" t="s">
        <v>73</v>
      </c>
    </row>
    <row r="18" spans="1:2" x14ac:dyDescent="0.3">
      <c r="A18" s="33"/>
      <c r="B18" s="34"/>
    </row>
    <row r="19" spans="1:2" ht="26.25" customHeight="1" x14ac:dyDescent="0.3">
      <c r="A19" s="39" t="s">
        <v>61</v>
      </c>
      <c r="B19" s="165" t="s">
        <v>66</v>
      </c>
    </row>
    <row r="20" spans="1:2" ht="23.25" customHeight="1" x14ac:dyDescent="0.3">
      <c r="A20" s="161">
        <v>1</v>
      </c>
      <c r="B20" s="167" t="s">
        <v>81</v>
      </c>
    </row>
    <row r="21" spans="1:2" ht="20.25" customHeight="1" x14ac:dyDescent="0.3">
      <c r="A21" s="161">
        <v>2</v>
      </c>
      <c r="B21" s="167" t="s">
        <v>82</v>
      </c>
    </row>
    <row r="22" spans="1:2" ht="23.25" customHeight="1" x14ac:dyDescent="0.3">
      <c r="A22" s="161">
        <v>3</v>
      </c>
      <c r="B22" s="167" t="s">
        <v>83</v>
      </c>
    </row>
    <row r="23" spans="1:2" ht="24.75" customHeight="1" x14ac:dyDescent="0.3">
      <c r="A23" s="161">
        <v>4</v>
      </c>
      <c r="B23" s="167" t="s">
        <v>84</v>
      </c>
    </row>
    <row r="24" spans="1:2" ht="22.5" customHeight="1" x14ac:dyDescent="0.3">
      <c r="A24" s="161">
        <v>5</v>
      </c>
      <c r="B24" s="167" t="s">
        <v>85</v>
      </c>
    </row>
    <row r="25" spans="1:2" ht="31.5" customHeight="1" x14ac:dyDescent="0.3">
      <c r="A25" s="161">
        <v>6</v>
      </c>
      <c r="B25" s="167" t="s">
        <v>86</v>
      </c>
    </row>
    <row r="26" spans="1:2" x14ac:dyDescent="0.3"/>
    <row r="27" spans="1:2" ht="27.6" x14ac:dyDescent="0.3">
      <c r="A27" s="39" t="s">
        <v>61</v>
      </c>
      <c r="B27" s="165" t="s">
        <v>67</v>
      </c>
    </row>
    <row r="28" spans="1:2" ht="16.5" customHeight="1" x14ac:dyDescent="0.3">
      <c r="A28" s="161">
        <v>1</v>
      </c>
      <c r="B28" s="167" t="s">
        <v>75</v>
      </c>
    </row>
    <row r="29" spans="1:2" ht="17.25" customHeight="1" x14ac:dyDescent="0.3">
      <c r="A29" s="161">
        <v>2</v>
      </c>
      <c r="B29" s="167" t="s">
        <v>76</v>
      </c>
    </row>
    <row r="30" spans="1:2" ht="18" customHeight="1" x14ac:dyDescent="0.3">
      <c r="A30" s="161">
        <v>3</v>
      </c>
      <c r="B30" s="167" t="s">
        <v>77</v>
      </c>
    </row>
    <row r="31" spans="1:2" ht="18" customHeight="1" x14ac:dyDescent="0.3">
      <c r="A31" s="161">
        <v>4</v>
      </c>
      <c r="B31" s="167" t="s">
        <v>78</v>
      </c>
    </row>
    <row r="32" spans="1:2" ht="17.25" customHeight="1" x14ac:dyDescent="0.3">
      <c r="A32" s="161">
        <v>5</v>
      </c>
      <c r="B32" s="167" t="s">
        <v>79</v>
      </c>
    </row>
    <row r="33" spans="1:7" ht="33" customHeight="1" x14ac:dyDescent="0.3">
      <c r="A33" s="161">
        <v>6</v>
      </c>
      <c r="B33" s="167" t="s">
        <v>80</v>
      </c>
    </row>
    <row r="34" spans="1:7" x14ac:dyDescent="0.3"/>
    <row r="35" spans="1:7" ht="27.6" x14ac:dyDescent="0.3">
      <c r="A35" s="39" t="s">
        <v>61</v>
      </c>
      <c r="B35" s="165" t="s">
        <v>68</v>
      </c>
      <c r="G35" s="29" t="s">
        <v>3</v>
      </c>
    </row>
    <row r="36" spans="1:7" ht="21" customHeight="1" x14ac:dyDescent="0.3">
      <c r="A36" s="161">
        <v>1</v>
      </c>
      <c r="B36" s="167" t="s">
        <v>87</v>
      </c>
    </row>
    <row r="37" spans="1:7" ht="18.75" customHeight="1" x14ac:dyDescent="0.3">
      <c r="A37" s="161">
        <v>2</v>
      </c>
      <c r="B37" s="167" t="s">
        <v>88</v>
      </c>
    </row>
    <row r="38" spans="1:7" ht="31.5" customHeight="1" x14ac:dyDescent="0.3">
      <c r="A38" s="161">
        <v>3</v>
      </c>
      <c r="B38" s="167" t="s">
        <v>89</v>
      </c>
    </row>
    <row r="39" spans="1:7" ht="18" customHeight="1" x14ac:dyDescent="0.3">
      <c r="A39" s="161">
        <v>4</v>
      </c>
      <c r="B39" s="167" t="s">
        <v>90</v>
      </c>
    </row>
    <row r="40" spans="1:7" ht="18.75" customHeight="1" x14ac:dyDescent="0.3">
      <c r="A40" s="161">
        <v>5</v>
      </c>
      <c r="B40" s="167" t="s">
        <v>91</v>
      </c>
    </row>
    <row r="41" spans="1:7" ht="27.6" x14ac:dyDescent="0.3">
      <c r="A41" s="161">
        <v>6</v>
      </c>
      <c r="B41" s="167" t="s">
        <v>92</v>
      </c>
    </row>
    <row r="42" spans="1:7" x14ac:dyDescent="0.3"/>
    <row r="43" spans="1:7" ht="27.6" hidden="1" x14ac:dyDescent="0.3">
      <c r="A43" s="39" t="s">
        <v>24</v>
      </c>
      <c r="B43" s="36"/>
    </row>
    <row r="44" spans="1:7" ht="15.6" hidden="1" x14ac:dyDescent="0.3">
      <c r="A44" s="37">
        <v>1</v>
      </c>
      <c r="B44" s="155"/>
    </row>
    <row r="45" spans="1:7" ht="15.6" hidden="1" x14ac:dyDescent="0.3">
      <c r="A45" s="37">
        <v>2</v>
      </c>
      <c r="B45" s="155"/>
    </row>
    <row r="46" spans="1:7" ht="15.6" hidden="1" x14ac:dyDescent="0.3">
      <c r="A46" s="37">
        <v>3</v>
      </c>
      <c r="B46" s="155"/>
    </row>
    <row r="47" spans="1:7" ht="15.6" hidden="1" x14ac:dyDescent="0.3">
      <c r="A47" s="37">
        <v>4</v>
      </c>
      <c r="B47" s="155"/>
    </row>
    <row r="48" spans="1:7" ht="15.6" hidden="1" x14ac:dyDescent="0.3">
      <c r="A48" s="37">
        <v>5</v>
      </c>
      <c r="B48" s="155"/>
    </row>
    <row r="49" spans="1:2" ht="15.6" hidden="1" x14ac:dyDescent="0.3">
      <c r="A49" s="161">
        <v>6</v>
      </c>
      <c r="B49" s="155"/>
    </row>
    <row r="50" spans="1:2" ht="21.75" hidden="1" customHeight="1" x14ac:dyDescent="0.25">
      <c r="B50" s="158"/>
    </row>
    <row r="51" spans="1:2" ht="27.6" hidden="1" x14ac:dyDescent="0.3">
      <c r="A51" s="159" t="s">
        <v>24</v>
      </c>
      <c r="B51" s="160"/>
    </row>
    <row r="52" spans="1:2" ht="15.6" hidden="1" x14ac:dyDescent="0.3">
      <c r="A52" s="37">
        <v>1</v>
      </c>
      <c r="B52" s="155"/>
    </row>
    <row r="53" spans="1:2" ht="15.6" hidden="1" x14ac:dyDescent="0.3">
      <c r="A53" s="37">
        <v>2</v>
      </c>
      <c r="B53" s="155"/>
    </row>
    <row r="54" spans="1:2" ht="15.6" hidden="1" x14ac:dyDescent="0.3">
      <c r="A54" s="37">
        <v>3</v>
      </c>
      <c r="B54" s="155"/>
    </row>
    <row r="55" spans="1:2" ht="15.6" hidden="1" x14ac:dyDescent="0.3">
      <c r="A55" s="37">
        <v>4</v>
      </c>
      <c r="B55" s="155"/>
    </row>
    <row r="56" spans="1:2" ht="15.6" hidden="1" x14ac:dyDescent="0.3">
      <c r="A56" s="37">
        <v>5</v>
      </c>
      <c r="B56" s="155"/>
    </row>
    <row r="57" spans="1:2" ht="15.6" hidden="1" x14ac:dyDescent="0.3">
      <c r="A57" s="37">
        <v>6</v>
      </c>
      <c r="B57" s="155"/>
    </row>
    <row r="59" spans="1:2" ht="27.6" hidden="1" x14ac:dyDescent="0.3">
      <c r="A59" s="39" t="s">
        <v>24</v>
      </c>
      <c r="B59" s="36"/>
    </row>
    <row r="60" spans="1:2" ht="15.6" hidden="1" x14ac:dyDescent="0.3">
      <c r="A60" s="37">
        <v>1</v>
      </c>
      <c r="B60" s="155"/>
    </row>
    <row r="61" spans="1:2" ht="15.6" hidden="1" x14ac:dyDescent="0.3">
      <c r="A61" s="37">
        <v>2</v>
      </c>
      <c r="B61" s="155"/>
    </row>
    <row r="62" spans="1:2" ht="15.6" hidden="1" x14ac:dyDescent="0.3">
      <c r="A62" s="37">
        <v>3</v>
      </c>
      <c r="B62" s="155"/>
    </row>
    <row r="63" spans="1:2" ht="15.6" hidden="1" x14ac:dyDescent="0.3">
      <c r="A63" s="37">
        <v>4</v>
      </c>
      <c r="B63" s="155"/>
    </row>
    <row r="64" spans="1:2" ht="15.6" hidden="1" x14ac:dyDescent="0.3">
      <c r="A64" s="37">
        <v>5</v>
      </c>
      <c r="B64" s="155"/>
    </row>
    <row r="65" spans="1:2" ht="15.6" hidden="1" x14ac:dyDescent="0.3">
      <c r="A65" s="37">
        <v>6</v>
      </c>
      <c r="B65" s="155"/>
    </row>
    <row r="67" spans="1:2" ht="27.6" hidden="1" x14ac:dyDescent="0.3">
      <c r="A67" s="39" t="s">
        <v>24</v>
      </c>
      <c r="B67" s="36"/>
    </row>
    <row r="68" spans="1:2" ht="15.6" hidden="1" x14ac:dyDescent="0.3">
      <c r="A68" s="37">
        <v>1</v>
      </c>
      <c r="B68" s="155"/>
    </row>
    <row r="69" spans="1:2" ht="15.6" hidden="1" x14ac:dyDescent="0.3">
      <c r="A69" s="37">
        <v>2</v>
      </c>
      <c r="B69" s="155"/>
    </row>
    <row r="70" spans="1:2" ht="15.6" hidden="1" x14ac:dyDescent="0.3">
      <c r="A70" s="37">
        <v>3</v>
      </c>
      <c r="B70" s="155"/>
    </row>
    <row r="71" spans="1:2" ht="15.6" hidden="1" x14ac:dyDescent="0.3">
      <c r="A71" s="37">
        <v>4</v>
      </c>
      <c r="B71" s="155"/>
    </row>
    <row r="72" spans="1:2" ht="15.6" hidden="1" x14ac:dyDescent="0.3">
      <c r="A72" s="37">
        <v>5</v>
      </c>
      <c r="B72" s="155"/>
    </row>
    <row r="73" spans="1:2" ht="15.6" hidden="1" x14ac:dyDescent="0.3">
      <c r="A73" s="37">
        <v>6</v>
      </c>
      <c r="B73" s="155"/>
    </row>
    <row r="74" spans="1:2" hidden="1" x14ac:dyDescent="0.3">
      <c r="B74" s="41"/>
    </row>
    <row r="75" spans="1:2" ht="27.6" hidden="1" x14ac:dyDescent="0.3">
      <c r="A75" s="39" t="s">
        <v>24</v>
      </c>
      <c r="B75" s="36"/>
    </row>
    <row r="76" spans="1:2" ht="15.6" hidden="1" x14ac:dyDescent="0.3">
      <c r="A76" s="37">
        <v>1</v>
      </c>
      <c r="B76" s="156"/>
    </row>
    <row r="77" spans="1:2" ht="15.75" hidden="1" customHeight="1" x14ac:dyDescent="0.3">
      <c r="A77" s="37">
        <v>2</v>
      </c>
      <c r="B77" s="156"/>
    </row>
    <row r="78" spans="1:2" ht="15.6" hidden="1" x14ac:dyDescent="0.3">
      <c r="A78" s="37">
        <v>3</v>
      </c>
      <c r="B78" s="156"/>
    </row>
    <row r="79" spans="1:2" ht="15.6" hidden="1" x14ac:dyDescent="0.3">
      <c r="A79" s="37">
        <v>4</v>
      </c>
      <c r="B79" s="156"/>
    </row>
    <row r="80" spans="1:2" ht="15.6" hidden="1" x14ac:dyDescent="0.3">
      <c r="A80" s="37">
        <v>5</v>
      </c>
      <c r="B80" s="156"/>
    </row>
    <row r="81" spans="1:2" ht="15.6" hidden="1" x14ac:dyDescent="0.3">
      <c r="A81" s="37">
        <v>6</v>
      </c>
      <c r="B81" s="156"/>
    </row>
    <row r="83" spans="1:2" ht="27.6" hidden="1" x14ac:dyDescent="0.3">
      <c r="A83" s="39" t="s">
        <v>24</v>
      </c>
      <c r="B83" s="36"/>
    </row>
    <row r="84" spans="1:2" hidden="1" x14ac:dyDescent="0.3">
      <c r="A84" s="37">
        <v>1</v>
      </c>
      <c r="B84" s="38"/>
    </row>
    <row r="85" spans="1:2" hidden="1" x14ac:dyDescent="0.3">
      <c r="A85" s="37">
        <v>2</v>
      </c>
      <c r="B85" s="38"/>
    </row>
    <row r="86" spans="1:2" hidden="1" x14ac:dyDescent="0.3">
      <c r="A86" s="37">
        <v>3</v>
      </c>
      <c r="B86" s="38"/>
    </row>
    <row r="87" spans="1:2" hidden="1" x14ac:dyDescent="0.3">
      <c r="A87" s="37">
        <v>4</v>
      </c>
      <c r="B87" s="38"/>
    </row>
    <row r="88" spans="1:2" hidden="1" x14ac:dyDescent="0.3">
      <c r="A88" s="37">
        <v>5</v>
      </c>
      <c r="B88" s="38"/>
    </row>
    <row r="89" spans="1:2" hidden="1" x14ac:dyDescent="0.3">
      <c r="A89" s="37">
        <v>6</v>
      </c>
      <c r="B89" s="38"/>
    </row>
    <row r="91" spans="1:2" ht="27.6" hidden="1" x14ac:dyDescent="0.3">
      <c r="A91" s="39" t="s">
        <v>24</v>
      </c>
      <c r="B91" s="36"/>
    </row>
    <row r="92" spans="1:2" hidden="1" x14ac:dyDescent="0.3">
      <c r="A92" s="37">
        <v>1</v>
      </c>
      <c r="B92" s="38"/>
    </row>
    <row r="93" spans="1:2" hidden="1" x14ac:dyDescent="0.3">
      <c r="A93" s="37">
        <v>2</v>
      </c>
      <c r="B93" s="38"/>
    </row>
    <row r="94" spans="1:2" hidden="1" x14ac:dyDescent="0.3">
      <c r="A94" s="37">
        <v>3</v>
      </c>
      <c r="B94" s="38"/>
    </row>
    <row r="95" spans="1:2" hidden="1" x14ac:dyDescent="0.3">
      <c r="A95" s="37">
        <v>4</v>
      </c>
      <c r="B95" s="38"/>
    </row>
    <row r="96" spans="1:2" hidden="1" x14ac:dyDescent="0.3">
      <c r="A96" s="37">
        <v>5</v>
      </c>
      <c r="B96" s="38"/>
    </row>
    <row r="97" spans="1:2" hidden="1" x14ac:dyDescent="0.3">
      <c r="A97" s="37">
        <v>6</v>
      </c>
      <c r="B97" s="38"/>
    </row>
    <row r="98" spans="1:2" hidden="1" x14ac:dyDescent="0.3">
      <c r="B98" s="41"/>
    </row>
    <row r="99" spans="1:2" ht="27.6" hidden="1" x14ac:dyDescent="0.3">
      <c r="A99" s="39" t="s">
        <v>24</v>
      </c>
      <c r="B99" s="42"/>
    </row>
    <row r="100" spans="1:2" hidden="1" x14ac:dyDescent="0.3">
      <c r="A100" s="37">
        <v>1</v>
      </c>
      <c r="B100" s="43"/>
    </row>
    <row r="101" spans="1:2" hidden="1" x14ac:dyDescent="0.3">
      <c r="A101" s="37">
        <v>2</v>
      </c>
      <c r="B101" s="43"/>
    </row>
    <row r="102" spans="1:2" hidden="1" x14ac:dyDescent="0.3">
      <c r="A102" s="37">
        <v>3</v>
      </c>
      <c r="B102" s="43"/>
    </row>
    <row r="103" spans="1:2" hidden="1" x14ac:dyDescent="0.3">
      <c r="A103" s="37">
        <v>4</v>
      </c>
      <c r="B103" s="43"/>
    </row>
    <row r="104" spans="1:2" hidden="1" x14ac:dyDescent="0.3">
      <c r="A104" s="37">
        <v>5</v>
      </c>
      <c r="B104" s="43"/>
    </row>
    <row r="105" spans="1:2" hidden="1" x14ac:dyDescent="0.3">
      <c r="A105" s="37">
        <v>6</v>
      </c>
      <c r="B105" s="43"/>
    </row>
    <row r="106" spans="1:2" hidden="1" x14ac:dyDescent="0.3">
      <c r="B106" s="41"/>
    </row>
    <row r="107" spans="1:2" ht="27.6" hidden="1" x14ac:dyDescent="0.3">
      <c r="A107" s="39" t="s">
        <v>24</v>
      </c>
      <c r="B107" s="42"/>
    </row>
    <row r="108" spans="1:2" hidden="1" x14ac:dyDescent="0.3">
      <c r="A108" s="37">
        <v>1</v>
      </c>
      <c r="B108" s="43"/>
    </row>
    <row r="109" spans="1:2" hidden="1" x14ac:dyDescent="0.3">
      <c r="A109" s="37">
        <v>2</v>
      </c>
      <c r="B109" s="43"/>
    </row>
    <row r="110" spans="1:2" hidden="1" x14ac:dyDescent="0.3">
      <c r="A110" s="37">
        <v>3</v>
      </c>
      <c r="B110" s="43"/>
    </row>
    <row r="111" spans="1:2" hidden="1" x14ac:dyDescent="0.3">
      <c r="A111" s="37">
        <v>4</v>
      </c>
      <c r="B111" s="43"/>
    </row>
    <row r="112" spans="1:2" hidden="1" x14ac:dyDescent="0.3">
      <c r="A112" s="37">
        <v>5</v>
      </c>
      <c r="B112" s="43"/>
    </row>
    <row r="113" spans="1:2" hidden="1" x14ac:dyDescent="0.3">
      <c r="A113" s="37">
        <v>6</v>
      </c>
      <c r="B113" s="43"/>
    </row>
    <row r="114" spans="1:2" hidden="1" x14ac:dyDescent="0.3">
      <c r="B114" s="41"/>
    </row>
    <row r="115" spans="1:2" ht="27.6" hidden="1" x14ac:dyDescent="0.3">
      <c r="A115" s="39" t="s">
        <v>24</v>
      </c>
      <c r="B115" s="42"/>
    </row>
    <row r="116" spans="1:2" hidden="1" x14ac:dyDescent="0.3">
      <c r="A116" s="37">
        <v>1</v>
      </c>
      <c r="B116" s="43"/>
    </row>
    <row r="117" spans="1:2" hidden="1" x14ac:dyDescent="0.3">
      <c r="A117" s="37">
        <v>2</v>
      </c>
      <c r="B117" s="43"/>
    </row>
    <row r="118" spans="1:2" hidden="1" x14ac:dyDescent="0.3">
      <c r="A118" s="37">
        <v>3</v>
      </c>
      <c r="B118" s="43"/>
    </row>
    <row r="119" spans="1:2" hidden="1" x14ac:dyDescent="0.3">
      <c r="A119" s="37">
        <v>4</v>
      </c>
      <c r="B119" s="43"/>
    </row>
    <row r="120" spans="1:2" hidden="1" x14ac:dyDescent="0.3">
      <c r="A120" s="37">
        <v>5</v>
      </c>
      <c r="B120" s="43"/>
    </row>
    <row r="121" spans="1:2" hidden="1" x14ac:dyDescent="0.3">
      <c r="A121" s="37">
        <v>6</v>
      </c>
      <c r="B121" s="43"/>
    </row>
    <row r="122" spans="1:2" hidden="1" x14ac:dyDescent="0.3">
      <c r="B122" s="41"/>
    </row>
    <row r="123" spans="1:2" ht="27.6" hidden="1" x14ac:dyDescent="0.3">
      <c r="A123" s="39" t="s">
        <v>24</v>
      </c>
      <c r="B123" s="42"/>
    </row>
    <row r="124" spans="1:2" hidden="1" x14ac:dyDescent="0.3">
      <c r="A124" s="37">
        <v>1</v>
      </c>
      <c r="B124" s="43"/>
    </row>
    <row r="125" spans="1:2" hidden="1" x14ac:dyDescent="0.3">
      <c r="A125" s="37">
        <v>2</v>
      </c>
      <c r="B125" s="43"/>
    </row>
    <row r="126" spans="1:2" hidden="1" x14ac:dyDescent="0.3">
      <c r="A126" s="37">
        <v>3</v>
      </c>
      <c r="B126" s="43"/>
    </row>
    <row r="127" spans="1:2" hidden="1" x14ac:dyDescent="0.3">
      <c r="A127" s="37">
        <v>4</v>
      </c>
      <c r="B127" s="43"/>
    </row>
    <row r="128" spans="1:2" hidden="1" x14ac:dyDescent="0.3">
      <c r="A128" s="37">
        <v>5</v>
      </c>
      <c r="B128" s="43"/>
    </row>
    <row r="129" spans="1:2" hidden="1" x14ac:dyDescent="0.3">
      <c r="A129" s="37">
        <v>6</v>
      </c>
      <c r="B129" s="43"/>
    </row>
    <row r="130" spans="1:2" hidden="1" x14ac:dyDescent="0.3">
      <c r="B130" s="41"/>
    </row>
    <row r="131" spans="1:2" ht="27.6" hidden="1" x14ac:dyDescent="0.3">
      <c r="A131" s="39" t="s">
        <v>24</v>
      </c>
      <c r="B131" s="42"/>
    </row>
    <row r="132" spans="1:2" hidden="1" x14ac:dyDescent="0.3">
      <c r="A132" s="37">
        <v>1</v>
      </c>
      <c r="B132" s="43"/>
    </row>
    <row r="133" spans="1:2" hidden="1" x14ac:dyDescent="0.3">
      <c r="A133" s="37">
        <v>2</v>
      </c>
      <c r="B133" s="43"/>
    </row>
    <row r="134" spans="1:2" hidden="1" x14ac:dyDescent="0.3">
      <c r="A134" s="37">
        <v>3</v>
      </c>
      <c r="B134" s="43"/>
    </row>
    <row r="135" spans="1:2" hidden="1" x14ac:dyDescent="0.3">
      <c r="A135" s="37">
        <v>4</v>
      </c>
      <c r="B135" s="43"/>
    </row>
    <row r="136" spans="1:2" hidden="1" x14ac:dyDescent="0.3">
      <c r="A136" s="37">
        <v>5</v>
      </c>
      <c r="B136" s="43"/>
    </row>
    <row r="137" spans="1:2" hidden="1" x14ac:dyDescent="0.3">
      <c r="A137" s="37">
        <v>6</v>
      </c>
      <c r="B137" s="43"/>
    </row>
    <row r="138" spans="1:2" hidden="1" x14ac:dyDescent="0.3">
      <c r="B138" s="41"/>
    </row>
    <row r="139" spans="1:2" ht="27.6" hidden="1" x14ac:dyDescent="0.3">
      <c r="A139" s="39" t="s">
        <v>24</v>
      </c>
      <c r="B139" s="42"/>
    </row>
    <row r="140" spans="1:2" hidden="1" x14ac:dyDescent="0.3">
      <c r="A140" s="37">
        <v>1</v>
      </c>
      <c r="B140" s="43"/>
    </row>
    <row r="141" spans="1:2" hidden="1" x14ac:dyDescent="0.3">
      <c r="A141" s="37">
        <v>2</v>
      </c>
      <c r="B141" s="43"/>
    </row>
    <row r="142" spans="1:2" hidden="1" x14ac:dyDescent="0.3">
      <c r="A142" s="37">
        <v>3</v>
      </c>
      <c r="B142" s="43"/>
    </row>
    <row r="143" spans="1:2" hidden="1" x14ac:dyDescent="0.3">
      <c r="A143" s="37">
        <v>4</v>
      </c>
      <c r="B143" s="43"/>
    </row>
    <row r="144" spans="1:2" hidden="1" x14ac:dyDescent="0.3">
      <c r="A144" s="37">
        <v>5</v>
      </c>
      <c r="B144" s="43"/>
    </row>
    <row r="145" spans="1:2" hidden="1" x14ac:dyDescent="0.3">
      <c r="A145" s="37">
        <v>6</v>
      </c>
      <c r="B145" s="43"/>
    </row>
    <row r="146" spans="1:2" hidden="1" x14ac:dyDescent="0.3">
      <c r="B146" s="41"/>
    </row>
    <row r="147" spans="1:2" ht="27.6" hidden="1" x14ac:dyDescent="0.3">
      <c r="A147" s="39" t="s">
        <v>24</v>
      </c>
      <c r="B147" s="36"/>
    </row>
    <row r="148" spans="1:2" ht="15.6" hidden="1" x14ac:dyDescent="0.3">
      <c r="A148" s="37">
        <v>1</v>
      </c>
      <c r="B148" s="155"/>
    </row>
    <row r="149" spans="1:2" ht="15.6" hidden="1" x14ac:dyDescent="0.3">
      <c r="A149" s="37">
        <v>2</v>
      </c>
      <c r="B149" s="155"/>
    </row>
    <row r="150" spans="1:2" ht="15.6" hidden="1" x14ac:dyDescent="0.3">
      <c r="A150" s="37">
        <v>3</v>
      </c>
      <c r="B150" s="155"/>
    </row>
    <row r="151" spans="1:2" ht="15.6" hidden="1" x14ac:dyDescent="0.3">
      <c r="A151" s="37">
        <v>4</v>
      </c>
      <c r="B151" s="155"/>
    </row>
    <row r="152" spans="1:2" ht="15.6" hidden="1" x14ac:dyDescent="0.3">
      <c r="A152" s="37">
        <v>5</v>
      </c>
      <c r="B152" s="155"/>
    </row>
    <row r="153" spans="1:2" ht="15.6" hidden="1" x14ac:dyDescent="0.3">
      <c r="A153" s="37">
        <v>6</v>
      </c>
      <c r="B153" s="155"/>
    </row>
    <row r="154" spans="1:2" hidden="1" x14ac:dyDescent="0.3">
      <c r="B154" s="41"/>
    </row>
    <row r="155" spans="1:2" ht="27.6" hidden="1" x14ac:dyDescent="0.3">
      <c r="A155" s="39" t="s">
        <v>24</v>
      </c>
      <c r="B155" s="36"/>
    </row>
    <row r="156" spans="1:2" ht="15.6" hidden="1" x14ac:dyDescent="0.3">
      <c r="A156" s="37">
        <v>1</v>
      </c>
      <c r="B156" s="156"/>
    </row>
    <row r="157" spans="1:2" ht="15.6" hidden="1" x14ac:dyDescent="0.3">
      <c r="A157" s="37">
        <v>2</v>
      </c>
      <c r="B157" s="156"/>
    </row>
    <row r="158" spans="1:2" ht="15.6" hidden="1" x14ac:dyDescent="0.3">
      <c r="A158" s="37">
        <v>3</v>
      </c>
      <c r="B158" s="156"/>
    </row>
    <row r="159" spans="1:2" ht="15.6" hidden="1" x14ac:dyDescent="0.3">
      <c r="A159" s="37">
        <v>4</v>
      </c>
      <c r="B159" s="156"/>
    </row>
    <row r="160" spans="1:2" ht="15.6" hidden="1" x14ac:dyDescent="0.3">
      <c r="A160" s="37">
        <v>5</v>
      </c>
      <c r="B160" s="156"/>
    </row>
    <row r="161" spans="1:2" ht="15.6" hidden="1" x14ac:dyDescent="0.3">
      <c r="A161" s="37">
        <v>6</v>
      </c>
      <c r="B161" s="156"/>
    </row>
    <row r="162" spans="1:2" hidden="1" x14ac:dyDescent="0.3">
      <c r="B162" s="41"/>
    </row>
    <row r="163" spans="1:2" hidden="1" x14ac:dyDescent="0.3">
      <c r="A163" s="44" t="s">
        <v>24</v>
      </c>
      <c r="B163" s="42"/>
    </row>
    <row r="164" spans="1:2" hidden="1" x14ac:dyDescent="0.3">
      <c r="A164" s="37">
        <v>1</v>
      </c>
      <c r="B164" s="43"/>
    </row>
    <row r="165" spans="1:2" hidden="1" x14ac:dyDescent="0.3">
      <c r="A165" s="37">
        <v>2</v>
      </c>
      <c r="B165" s="43"/>
    </row>
    <row r="166" spans="1:2" hidden="1" x14ac:dyDescent="0.3">
      <c r="A166" s="37">
        <v>3</v>
      </c>
      <c r="B166" s="43"/>
    </row>
    <row r="167" spans="1:2" hidden="1" x14ac:dyDescent="0.3">
      <c r="A167" s="37">
        <v>4</v>
      </c>
      <c r="B167" s="43"/>
    </row>
    <row r="168" spans="1:2" hidden="1" x14ac:dyDescent="0.3">
      <c r="A168" s="37">
        <v>5</v>
      </c>
      <c r="B168" s="43"/>
    </row>
    <row r="169" spans="1:2" hidden="1" x14ac:dyDescent="0.3">
      <c r="A169" s="37">
        <v>6</v>
      </c>
      <c r="B169" s="43"/>
    </row>
    <row r="170" spans="1:2" hidden="1" x14ac:dyDescent="0.3">
      <c r="B170" s="41"/>
    </row>
    <row r="171" spans="1:2" hidden="1" x14ac:dyDescent="0.3">
      <c r="A171" s="44" t="s">
        <v>24</v>
      </c>
      <c r="B171" s="42"/>
    </row>
    <row r="172" spans="1:2" hidden="1" x14ac:dyDescent="0.3">
      <c r="A172" s="37">
        <v>1</v>
      </c>
      <c r="B172" s="43"/>
    </row>
    <row r="173" spans="1:2" hidden="1" x14ac:dyDescent="0.3">
      <c r="A173" s="37">
        <v>2</v>
      </c>
      <c r="B173" s="43"/>
    </row>
    <row r="174" spans="1:2" hidden="1" x14ac:dyDescent="0.3">
      <c r="A174" s="37">
        <v>3</v>
      </c>
      <c r="B174" s="43"/>
    </row>
    <row r="175" spans="1:2" hidden="1" x14ac:dyDescent="0.3">
      <c r="A175" s="37">
        <v>4</v>
      </c>
      <c r="B175" s="43"/>
    </row>
    <row r="176" spans="1:2" hidden="1" x14ac:dyDescent="0.3">
      <c r="A176" s="37">
        <v>5</v>
      </c>
      <c r="B176" s="43"/>
    </row>
    <row r="177" spans="1:2" hidden="1" x14ac:dyDescent="0.3">
      <c r="A177" s="37">
        <v>6</v>
      </c>
      <c r="B177" s="43"/>
    </row>
    <row r="178" spans="1:2" hidden="1" x14ac:dyDescent="0.3">
      <c r="B178" s="41"/>
    </row>
    <row r="179" spans="1:2" hidden="1" x14ac:dyDescent="0.3">
      <c r="A179" s="44" t="s">
        <v>24</v>
      </c>
      <c r="B179" s="42"/>
    </row>
    <row r="180" spans="1:2" hidden="1" x14ac:dyDescent="0.3">
      <c r="A180" s="37">
        <v>1</v>
      </c>
      <c r="B180" s="43"/>
    </row>
    <row r="181" spans="1:2" hidden="1" x14ac:dyDescent="0.3">
      <c r="A181" s="37">
        <v>2</v>
      </c>
      <c r="B181" s="43"/>
    </row>
    <row r="182" spans="1:2" hidden="1" x14ac:dyDescent="0.3">
      <c r="A182" s="37">
        <v>3</v>
      </c>
      <c r="B182" s="43"/>
    </row>
    <row r="183" spans="1:2" hidden="1" x14ac:dyDescent="0.3">
      <c r="A183" s="37">
        <v>4</v>
      </c>
      <c r="B183" s="43"/>
    </row>
    <row r="184" spans="1:2" hidden="1" x14ac:dyDescent="0.3">
      <c r="A184" s="37">
        <v>5</v>
      </c>
      <c r="B184" s="43"/>
    </row>
    <row r="185" spans="1:2" hidden="1" x14ac:dyDescent="0.3">
      <c r="A185" s="37">
        <v>6</v>
      </c>
      <c r="B185" s="43"/>
    </row>
    <row r="186" spans="1:2" hidden="1" x14ac:dyDescent="0.3">
      <c r="B186" s="41"/>
    </row>
    <row r="187" spans="1:2" hidden="1" x14ac:dyDescent="0.3">
      <c r="A187" s="44" t="s">
        <v>24</v>
      </c>
      <c r="B187" s="42"/>
    </row>
    <row r="188" spans="1:2" hidden="1" x14ac:dyDescent="0.3">
      <c r="A188" s="37">
        <v>1</v>
      </c>
      <c r="B188" s="43"/>
    </row>
    <row r="189" spans="1:2" hidden="1" x14ac:dyDescent="0.3">
      <c r="A189" s="37">
        <v>2</v>
      </c>
      <c r="B189" s="43"/>
    </row>
    <row r="190" spans="1:2" hidden="1" x14ac:dyDescent="0.3">
      <c r="A190" s="37">
        <v>3</v>
      </c>
      <c r="B190" s="43"/>
    </row>
    <row r="191" spans="1:2" hidden="1" x14ac:dyDescent="0.3">
      <c r="A191" s="37">
        <v>4</v>
      </c>
      <c r="B191" s="43"/>
    </row>
    <row r="192" spans="1:2" hidden="1" x14ac:dyDescent="0.3">
      <c r="A192" s="37">
        <v>5</v>
      </c>
      <c r="B192" s="43"/>
    </row>
    <row r="193" spans="1:2" hidden="1" x14ac:dyDescent="0.3">
      <c r="A193" s="37">
        <v>6</v>
      </c>
      <c r="B193" s="43"/>
    </row>
    <row r="195" spans="1:2" hidden="1" x14ac:dyDescent="0.3">
      <c r="A195" s="44" t="s">
        <v>24</v>
      </c>
      <c r="B195" s="42"/>
    </row>
    <row r="196" spans="1:2" hidden="1" x14ac:dyDescent="0.3">
      <c r="A196" s="37">
        <v>1</v>
      </c>
      <c r="B196" s="43"/>
    </row>
    <row r="197" spans="1:2" hidden="1" x14ac:dyDescent="0.3">
      <c r="A197" s="37">
        <v>2</v>
      </c>
      <c r="B197" s="43"/>
    </row>
    <row r="198" spans="1:2" hidden="1" x14ac:dyDescent="0.3">
      <c r="A198" s="37">
        <v>3</v>
      </c>
      <c r="B198" s="43"/>
    </row>
    <row r="199" spans="1:2" hidden="1" x14ac:dyDescent="0.3">
      <c r="A199" s="37">
        <v>4</v>
      </c>
      <c r="B199" s="43"/>
    </row>
    <row r="200" spans="1:2" hidden="1" x14ac:dyDescent="0.3">
      <c r="A200" s="37">
        <v>5</v>
      </c>
      <c r="B200" s="43"/>
    </row>
    <row r="201" spans="1:2" hidden="1" x14ac:dyDescent="0.3">
      <c r="A201" s="37">
        <v>6</v>
      </c>
      <c r="B201" s="43"/>
    </row>
    <row r="202" spans="1:2" x14ac:dyDescent="0.3"/>
    <row r="203" spans="1:2" ht="27.6" x14ac:dyDescent="0.3">
      <c r="A203" s="39" t="s">
        <v>24</v>
      </c>
      <c r="B203" s="168" t="s">
        <v>47</v>
      </c>
    </row>
    <row r="204" spans="1:2" ht="48" customHeight="1" x14ac:dyDescent="0.3">
      <c r="A204" s="37">
        <v>1</v>
      </c>
      <c r="B204" s="167" t="s">
        <v>93</v>
      </c>
    </row>
    <row r="205" spans="1:2" ht="48" customHeight="1" x14ac:dyDescent="0.3">
      <c r="A205" s="37">
        <v>2</v>
      </c>
      <c r="B205" s="167" t="s">
        <v>94</v>
      </c>
    </row>
    <row r="206" spans="1:2" ht="48" customHeight="1" x14ac:dyDescent="0.3">
      <c r="A206" s="37">
        <v>3</v>
      </c>
      <c r="B206" s="167" t="s">
        <v>95</v>
      </c>
    </row>
    <row r="207" spans="1:2" ht="48" customHeight="1" x14ac:dyDescent="0.3">
      <c r="A207" s="37">
        <v>4</v>
      </c>
      <c r="B207" s="167" t="s">
        <v>96</v>
      </c>
    </row>
    <row r="208" spans="1:2" ht="48" customHeight="1" x14ac:dyDescent="0.3">
      <c r="A208" s="37">
        <v>5</v>
      </c>
      <c r="B208" s="167" t="s">
        <v>97</v>
      </c>
    </row>
    <row r="209" spans="1:2" ht="48" customHeight="1" x14ac:dyDescent="0.3">
      <c r="A209" s="161">
        <v>6</v>
      </c>
      <c r="B209" s="169" t="s">
        <v>98</v>
      </c>
    </row>
    <row r="210" spans="1:2" x14ac:dyDescent="0.3"/>
    <row r="211" spans="1:2" ht="14.25" customHeight="1" x14ac:dyDescent="0.3"/>
    <row r="212" spans="1:2" x14ac:dyDescent="0.3"/>
    <row r="213" spans="1:2" x14ac:dyDescent="0.3"/>
    <row r="214" spans="1:2" x14ac:dyDescent="0.3"/>
    <row r="215" spans="1:2" x14ac:dyDescent="0.3"/>
    <row r="216" spans="1:2" x14ac:dyDescent="0.3"/>
    <row r="217" spans="1:2" x14ac:dyDescent="0.3"/>
    <row r="218" spans="1:2" x14ac:dyDescent="0.3"/>
    <row r="219" spans="1:2" x14ac:dyDescent="0.3"/>
    <row r="220" spans="1:2" x14ac:dyDescent="0.3"/>
    <row r="221" spans="1:2" x14ac:dyDescent="0.3"/>
    <row r="222" spans="1:2" x14ac:dyDescent="0.3"/>
    <row r="223" spans="1:2" x14ac:dyDescent="0.3"/>
    <row r="224" spans="1:2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</sheetData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216"/>
  <sheetViews>
    <sheetView showGridLines="0" zoomScale="80" zoomScaleNormal="80" zoomScaleSheetLayoutView="70" workbookViewId="0">
      <selection activeCell="L43" sqref="L43"/>
    </sheetView>
  </sheetViews>
  <sheetFormatPr defaultColWidth="6.33203125" defaultRowHeight="13.8" x14ac:dyDescent="0.25"/>
  <cols>
    <col min="1" max="1" width="2.88671875" style="1" customWidth="1"/>
    <col min="2" max="2" width="22.6640625" style="1" customWidth="1"/>
    <col min="3" max="8" width="9.6640625" style="1" customWidth="1"/>
    <col min="9" max="9" width="9.109375" style="1" customWidth="1"/>
    <col min="10" max="10" width="22.6640625" style="1" customWidth="1"/>
    <col min="11" max="16" width="9.6640625" style="1" customWidth="1"/>
    <col min="17" max="16384" width="6.33203125" style="1"/>
  </cols>
  <sheetData>
    <row r="1" spans="1:23" ht="15.9" customHeight="1" x14ac:dyDescent="0.25">
      <c r="A1" s="209" t="str">
        <f>'REKOD PRESTASI MURID'!A7</f>
        <v>KELAS KEMAHIRAN ALQURAN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23" ht="15.9" customHeight="1" x14ac:dyDescent="0.2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23" ht="15.9" customHeight="1" x14ac:dyDescent="0.25">
      <c r="A3" s="150"/>
      <c r="B3" s="150"/>
      <c r="C3" s="150"/>
      <c r="D3" s="150"/>
      <c r="E3" s="150"/>
      <c r="F3" s="150"/>
      <c r="G3" s="150"/>
      <c r="H3" s="152" t="s">
        <v>55</v>
      </c>
      <c r="I3" s="151" t="str">
        <f>'REKOD PRESTASI MURID'!D1</f>
        <v>SMK BARU BINTULU</v>
      </c>
      <c r="J3" s="150"/>
      <c r="K3" s="150"/>
      <c r="L3" s="152" t="s">
        <v>56</v>
      </c>
      <c r="M3" s="151">
        <f>'REKOD PRESTASI MURID'!D6</f>
        <v>0</v>
      </c>
      <c r="N3" s="150"/>
      <c r="O3" s="150"/>
      <c r="P3" s="150"/>
      <c r="Q3" s="150"/>
    </row>
    <row r="4" spans="1:23" ht="15.9" customHeight="1" x14ac:dyDescent="0.25">
      <c r="A4" s="150"/>
      <c r="B4" s="150"/>
      <c r="C4" s="150"/>
      <c r="D4" s="150"/>
      <c r="E4" s="150"/>
      <c r="F4" s="150"/>
      <c r="G4" s="150"/>
      <c r="H4" s="152" t="s">
        <v>18</v>
      </c>
      <c r="I4" s="151">
        <f>'REKOD PRESTASI MURID'!D7</f>
        <v>0</v>
      </c>
      <c r="J4" s="150"/>
      <c r="K4" s="150"/>
      <c r="L4" s="150"/>
      <c r="M4" s="150"/>
      <c r="N4" s="150"/>
      <c r="O4" s="150"/>
      <c r="P4" s="150"/>
      <c r="Q4" s="150"/>
    </row>
    <row r="5" spans="1:23" ht="15.9" customHeight="1" x14ac:dyDescent="0.25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3"/>
      <c r="P5" s="3"/>
      <c r="Q5" s="3"/>
    </row>
    <row r="6" spans="1:23" ht="18" x14ac:dyDescent="0.35">
      <c r="A6" s="4"/>
      <c r="B6" s="5" t="str">
        <f>'REKOD PRESTASI MURID'!E11</f>
        <v>ULUM QURAN</v>
      </c>
      <c r="C6" s="4"/>
      <c r="D6" s="4"/>
      <c r="E6" s="4"/>
      <c r="F6" s="4"/>
      <c r="G6" s="4"/>
      <c r="H6" s="6"/>
      <c r="I6" s="4"/>
      <c r="J6" s="5" t="str">
        <f>'REKOD PRESTASI MURID'!F11</f>
        <v>TAJWID</v>
      </c>
      <c r="K6" s="4"/>
      <c r="L6" s="4"/>
      <c r="M6" s="4"/>
      <c r="N6" s="4"/>
      <c r="O6" s="4"/>
      <c r="P6" s="6"/>
      <c r="Q6" s="4"/>
    </row>
    <row r="7" spans="1:23" ht="15.6" x14ac:dyDescent="0.3">
      <c r="A7" s="7"/>
      <c r="B7" s="8" t="s">
        <v>24</v>
      </c>
      <c r="C7" s="9" t="s">
        <v>30</v>
      </c>
      <c r="D7" s="9" t="s">
        <v>31</v>
      </c>
      <c r="E7" s="9" t="s">
        <v>32</v>
      </c>
      <c r="F7" s="9" t="s">
        <v>52</v>
      </c>
      <c r="G7" s="9" t="s">
        <v>53</v>
      </c>
      <c r="H7" s="9" t="s">
        <v>54</v>
      </c>
      <c r="I7" s="7"/>
      <c r="J7" s="8" t="s">
        <v>24</v>
      </c>
      <c r="K7" s="9" t="s">
        <v>30</v>
      </c>
      <c r="L7" s="9" t="s">
        <v>31</v>
      </c>
      <c r="M7" s="9" t="s">
        <v>32</v>
      </c>
      <c r="N7" s="9" t="s">
        <v>52</v>
      </c>
      <c r="O7" s="9" t="s">
        <v>53</v>
      </c>
      <c r="P7" s="9" t="s">
        <v>54</v>
      </c>
      <c r="Q7" s="7"/>
    </row>
    <row r="8" spans="1:23" x14ac:dyDescent="0.25">
      <c r="A8" s="7"/>
      <c r="B8" s="10" t="s">
        <v>36</v>
      </c>
      <c r="C8" s="10">
        <f>COUNTIF('REKOD PRESTASI MURID'!$E$12:$E$65,1)</f>
        <v>0</v>
      </c>
      <c r="D8" s="10">
        <f>COUNTIF('REKOD PRESTASI MURID'!$E$12:$E$65,2)</f>
        <v>0</v>
      </c>
      <c r="E8" s="10">
        <f>COUNTIF('REKOD PRESTASI MURID'!$E$12:$E$65,3)</f>
        <v>0</v>
      </c>
      <c r="F8" s="10">
        <f>COUNTIF('REKOD PRESTASI MURID'!$E$12:$E$65,4)</f>
        <v>0</v>
      </c>
      <c r="G8" s="10">
        <f>COUNTIF('REKOD PRESTASI MURID'!$E$12:$E$65,5)</f>
        <v>0</v>
      </c>
      <c r="H8" s="10">
        <f>COUNTIF('REKOD PRESTASI MURID'!$E$12:$E$65,6)</f>
        <v>0</v>
      </c>
      <c r="I8" s="7"/>
      <c r="J8" s="10" t="s">
        <v>36</v>
      </c>
      <c r="K8" s="10">
        <f>COUNTIF('REKOD PRESTASI MURID'!$F$12:$F$65,1)</f>
        <v>0</v>
      </c>
      <c r="L8" s="10">
        <f>COUNTIF('REKOD PRESTASI MURID'!$F$12:$F$65,2)</f>
        <v>0</v>
      </c>
      <c r="M8" s="10">
        <f>COUNTIF('REKOD PRESTASI MURID'!$F$12:$F$65,3)</f>
        <v>0</v>
      </c>
      <c r="N8" s="10">
        <f>COUNTIF('REKOD PRESTASI MURID'!$F$12:$F$65,4)</f>
        <v>0</v>
      </c>
      <c r="O8" s="10">
        <f>COUNTIF('REKOD PRESTASI MURID'!$F$12:$F$65,5)</f>
        <v>0</v>
      </c>
      <c r="P8" s="10">
        <f>COUNTIF('REKOD PRESTASI MURID'!$F$12:$F$65,6)</f>
        <v>0</v>
      </c>
      <c r="Q8" s="7"/>
    </row>
    <row r="9" spans="1:2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23" x14ac:dyDescent="0.25">
      <c r="A10" s="7"/>
      <c r="B10" s="7"/>
      <c r="C10" s="7"/>
      <c r="D10" s="7"/>
      <c r="E10" s="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3" x14ac:dyDescent="0.25">
      <c r="A11" s="7"/>
      <c r="B11" s="7"/>
      <c r="C11" s="7"/>
      <c r="D11" s="7"/>
      <c r="E11" s="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23" x14ac:dyDescent="0.25">
      <c r="A12" s="7"/>
      <c r="B12" s="7"/>
      <c r="C12" s="7"/>
      <c r="D12" s="7"/>
      <c r="E12" s="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23" x14ac:dyDescent="0.25">
      <c r="A13" s="7"/>
      <c r="B13" s="7"/>
      <c r="C13" s="7"/>
      <c r="D13" s="7"/>
      <c r="E13" s="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23" x14ac:dyDescent="0.25">
      <c r="A14" s="7"/>
      <c r="B14" s="7"/>
      <c r="C14" s="7"/>
      <c r="D14" s="7"/>
      <c r="E14" s="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3" x14ac:dyDescent="0.25">
      <c r="A15" s="7"/>
      <c r="B15" s="7"/>
      <c r="C15" s="7"/>
      <c r="D15" s="7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3" x14ac:dyDescent="0.25">
      <c r="A16" s="7"/>
      <c r="B16" s="7"/>
      <c r="C16" s="7"/>
      <c r="D16" s="7"/>
      <c r="E16" s="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W16" s="20"/>
    </row>
    <row r="17" spans="1:17" x14ac:dyDescent="0.25">
      <c r="A17" s="7"/>
      <c r="B17" s="7"/>
      <c r="C17" s="7"/>
      <c r="D17" s="7"/>
      <c r="E17" s="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11"/>
      <c r="C21" s="12"/>
      <c r="D21" s="13"/>
      <c r="E21" s="13"/>
      <c r="F21" s="14" t="s">
        <v>37</v>
      </c>
      <c r="G21" s="15">
        <f>SUM(C8:H8)</f>
        <v>0</v>
      </c>
      <c r="H21" s="14" t="s">
        <v>38</v>
      </c>
      <c r="I21" s="7"/>
      <c r="J21" s="7"/>
      <c r="K21" s="7"/>
      <c r="L21" s="7"/>
      <c r="M21" s="7"/>
      <c r="N21" s="14" t="s">
        <v>37</v>
      </c>
      <c r="O21" s="15">
        <f>SUM(K8:P8)</f>
        <v>0</v>
      </c>
      <c r="P21" s="14" t="s">
        <v>38</v>
      </c>
      <c r="Q21" s="7"/>
    </row>
    <row r="22" spans="1:17" ht="15.9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7"/>
      <c r="P22" s="4"/>
      <c r="Q22" s="4"/>
    </row>
    <row r="23" spans="1:17" ht="15.9" customHeight="1" x14ac:dyDescent="0.25">
      <c r="A23" s="4"/>
      <c r="B23" s="4"/>
      <c r="C23" s="4"/>
      <c r="D23" s="4"/>
      <c r="E23" s="4"/>
      <c r="F23" s="4"/>
      <c r="G23" s="4"/>
      <c r="H23" s="16"/>
      <c r="I23" s="4"/>
      <c r="J23" s="4"/>
      <c r="K23" s="4"/>
      <c r="L23" s="4"/>
      <c r="M23" s="4"/>
      <c r="N23" s="4"/>
      <c r="O23" s="4"/>
      <c r="P23" s="16"/>
      <c r="Q23" s="4"/>
    </row>
    <row r="24" spans="1:17" ht="18" x14ac:dyDescent="0.35">
      <c r="A24" s="4"/>
      <c r="B24" s="5" t="str">
        <f>'REKOD PRESTASI MURID'!G11</f>
        <v>HAFAZAN</v>
      </c>
      <c r="C24" s="17"/>
      <c r="D24" s="17"/>
      <c r="E24" s="17"/>
      <c r="F24" s="17"/>
      <c r="G24" s="17"/>
      <c r="H24" s="6"/>
      <c r="I24" s="4"/>
      <c r="J24" s="5" t="str">
        <f>'REKOD PRESTASI MURID'!H11</f>
        <v>QIRAAT</v>
      </c>
      <c r="K24" s="17"/>
      <c r="L24" s="17"/>
      <c r="M24" s="17"/>
      <c r="N24" s="17"/>
      <c r="O24" s="17"/>
      <c r="P24" s="6"/>
      <c r="Q24" s="4"/>
    </row>
    <row r="25" spans="1:17" ht="15.6" x14ac:dyDescent="0.3">
      <c r="A25" s="7"/>
      <c r="B25" s="8" t="s">
        <v>24</v>
      </c>
      <c r="C25" s="9" t="s">
        <v>30</v>
      </c>
      <c r="D25" s="9" t="s">
        <v>31</v>
      </c>
      <c r="E25" s="9" t="s">
        <v>32</v>
      </c>
      <c r="F25" s="9" t="s">
        <v>52</v>
      </c>
      <c r="G25" s="9" t="s">
        <v>53</v>
      </c>
      <c r="H25" s="9" t="s">
        <v>54</v>
      </c>
      <c r="I25" s="7"/>
      <c r="J25" s="8" t="s">
        <v>24</v>
      </c>
      <c r="K25" s="9" t="s">
        <v>30</v>
      </c>
      <c r="L25" s="9" t="s">
        <v>31</v>
      </c>
      <c r="M25" s="9" t="s">
        <v>32</v>
      </c>
      <c r="N25" s="9" t="s">
        <v>52</v>
      </c>
      <c r="O25" s="9" t="s">
        <v>53</v>
      </c>
      <c r="P25" s="9" t="s">
        <v>54</v>
      </c>
      <c r="Q25" s="7"/>
    </row>
    <row r="26" spans="1:17" x14ac:dyDescent="0.25">
      <c r="A26" s="7"/>
      <c r="B26" s="10" t="s">
        <v>36</v>
      </c>
      <c r="C26" s="10">
        <f>COUNTIF('REKOD PRESTASI MURID'!$G$12:$G$65,1)</f>
        <v>0</v>
      </c>
      <c r="D26" s="10">
        <f>COUNTIF('REKOD PRESTASI MURID'!$G$12:$G$65,2)</f>
        <v>0</v>
      </c>
      <c r="E26" s="10">
        <f>COUNTIF('REKOD PRESTASI MURID'!$G$12:$G$65,3)</f>
        <v>0</v>
      </c>
      <c r="F26" s="10">
        <f>COUNTIF('REKOD PRESTASI MURID'!$G$12:$G$65,4)</f>
        <v>0</v>
      </c>
      <c r="G26" s="10">
        <f>COUNTIF('REKOD PRESTASI MURID'!$G$12:$G$65,5)</f>
        <v>0</v>
      </c>
      <c r="H26" s="10">
        <f>COUNTIF('REKOD PRESTASI MURID'!$G$12:$G$65,6)</f>
        <v>0</v>
      </c>
      <c r="I26" s="7"/>
      <c r="J26" s="10" t="s">
        <v>36</v>
      </c>
      <c r="K26" s="10">
        <f>COUNTIF('REKOD PRESTASI MURID'!$H$12:$H$65,1)</f>
        <v>0</v>
      </c>
      <c r="L26" s="10">
        <f>COUNTIF('REKOD PRESTASI MURID'!$H$12:$H$65,2)</f>
        <v>0</v>
      </c>
      <c r="M26" s="10">
        <f>COUNTIF('REKOD PRESTASI MURID'!$H$12:$H$65,3)</f>
        <v>0</v>
      </c>
      <c r="N26" s="10">
        <f>COUNTIF('REKOD PRESTASI MURID'!$H$12:$H$65,4)</f>
        <v>0</v>
      </c>
      <c r="O26" s="10">
        <f>COUNTIF('REKOD PRESTASI MURID'!$H$12:$H$65,5)</f>
        <v>0</v>
      </c>
      <c r="P26" s="10">
        <f>COUNTIF('REKOD PRESTASI MURID'!$H$12:$H$65,6)</f>
        <v>0</v>
      </c>
      <c r="Q26" s="7"/>
    </row>
    <row r="27" spans="1:17" x14ac:dyDescent="0.25">
      <c r="A27" s="7"/>
      <c r="B27" s="18"/>
      <c r="C27" s="18"/>
      <c r="D27" s="18"/>
      <c r="E27" s="18"/>
      <c r="F27" s="18"/>
      <c r="G27" s="18"/>
      <c r="H27" s="18"/>
      <c r="I27" s="7"/>
      <c r="J27" s="141"/>
      <c r="K27" s="18"/>
      <c r="L27" s="18"/>
      <c r="M27" s="18"/>
      <c r="N27" s="18"/>
      <c r="O27" s="18"/>
      <c r="P27" s="142"/>
      <c r="Q27" s="7"/>
    </row>
    <row r="28" spans="1:17" x14ac:dyDescent="0.25">
      <c r="A28" s="7"/>
      <c r="B28" s="18"/>
      <c r="C28" s="18"/>
      <c r="D28" s="18"/>
      <c r="E28" s="18"/>
      <c r="F28" s="18"/>
      <c r="G28" s="18"/>
      <c r="H28" s="18"/>
      <c r="I28" s="7"/>
      <c r="J28" s="18"/>
      <c r="K28" s="18"/>
      <c r="L28" s="18"/>
      <c r="M28" s="18"/>
      <c r="N28" s="18"/>
      <c r="O28" s="18"/>
      <c r="P28" s="18"/>
      <c r="Q28" s="7"/>
    </row>
    <row r="29" spans="1:17" x14ac:dyDescent="0.25">
      <c r="A29" s="7"/>
      <c r="B29" s="18"/>
      <c r="C29" s="18"/>
      <c r="D29" s="18"/>
      <c r="E29" s="18"/>
      <c r="F29" s="18"/>
      <c r="G29" s="18"/>
      <c r="H29" s="18"/>
      <c r="I29" s="7"/>
      <c r="J29" s="18"/>
      <c r="K29" s="18"/>
      <c r="L29" s="18"/>
      <c r="M29" s="18"/>
      <c r="N29" s="18"/>
      <c r="O29" s="18"/>
      <c r="P29" s="18"/>
      <c r="Q29" s="7"/>
    </row>
    <row r="30" spans="1:17" x14ac:dyDescent="0.25">
      <c r="A30" s="7"/>
      <c r="B30" s="18"/>
      <c r="C30" s="18"/>
      <c r="D30" s="18"/>
      <c r="E30" s="18"/>
      <c r="F30" s="18"/>
      <c r="G30" s="18"/>
      <c r="H30" s="18"/>
      <c r="I30" s="7"/>
      <c r="J30" s="18"/>
      <c r="K30" s="18"/>
      <c r="L30" s="18"/>
      <c r="M30" s="18"/>
      <c r="N30" s="18"/>
      <c r="O30" s="18"/>
      <c r="P30" s="18"/>
      <c r="Q30" s="7"/>
    </row>
    <row r="31" spans="1:17" x14ac:dyDescent="0.25">
      <c r="A31" s="7"/>
      <c r="B31" s="18"/>
      <c r="C31" s="18"/>
      <c r="D31" s="18"/>
      <c r="E31" s="18"/>
      <c r="F31" s="18"/>
      <c r="G31" s="18"/>
      <c r="H31" s="18"/>
      <c r="I31" s="7"/>
      <c r="J31" s="18"/>
      <c r="K31" s="18"/>
      <c r="L31" s="18"/>
      <c r="M31" s="18"/>
      <c r="N31" s="18"/>
      <c r="O31" s="18"/>
      <c r="P31" s="18"/>
      <c r="Q31" s="7"/>
    </row>
    <row r="32" spans="1:17" x14ac:dyDescent="0.25">
      <c r="A32" s="7"/>
      <c r="B32" s="18"/>
      <c r="C32" s="18"/>
      <c r="D32" s="18"/>
      <c r="E32" s="18"/>
      <c r="F32" s="18"/>
      <c r="G32" s="18"/>
      <c r="H32" s="18"/>
      <c r="I32" s="7"/>
      <c r="J32" s="18"/>
      <c r="K32" s="18"/>
      <c r="L32" s="18"/>
      <c r="M32" s="18"/>
      <c r="N32" s="18"/>
      <c r="O32" s="18"/>
      <c r="P32" s="18"/>
      <c r="Q32" s="7"/>
    </row>
    <row r="33" spans="1:17" x14ac:dyDescent="0.25">
      <c r="A33" s="7"/>
      <c r="B33" s="18"/>
      <c r="C33" s="18"/>
      <c r="D33" s="18"/>
      <c r="E33" s="18"/>
      <c r="F33" s="18"/>
      <c r="G33" s="18"/>
      <c r="H33" s="18"/>
      <c r="I33" s="7"/>
      <c r="J33" s="18"/>
      <c r="K33" s="18"/>
      <c r="L33" s="18"/>
      <c r="M33" s="18"/>
      <c r="N33" s="18"/>
      <c r="O33" s="18"/>
      <c r="P33" s="18"/>
      <c r="Q33" s="7"/>
    </row>
    <row r="34" spans="1:17" x14ac:dyDescent="0.25">
      <c r="A34" s="7"/>
      <c r="B34" s="18"/>
      <c r="C34" s="18"/>
      <c r="D34" s="18"/>
      <c r="E34" s="18"/>
      <c r="F34" s="18"/>
      <c r="G34" s="18"/>
      <c r="H34" s="18"/>
      <c r="I34" s="7"/>
      <c r="J34" s="18"/>
      <c r="K34" s="18"/>
      <c r="L34" s="18"/>
      <c r="M34" s="18"/>
      <c r="N34" s="18"/>
      <c r="O34" s="18"/>
      <c r="P34" s="18"/>
      <c r="Q34" s="7"/>
    </row>
    <row r="35" spans="1:17" x14ac:dyDescent="0.25">
      <c r="A35" s="7"/>
      <c r="B35" s="18"/>
      <c r="C35" s="18"/>
      <c r="D35" s="18"/>
      <c r="E35" s="18"/>
      <c r="F35" s="18"/>
      <c r="G35" s="18"/>
      <c r="H35" s="18"/>
      <c r="I35" s="7"/>
      <c r="J35" s="18"/>
      <c r="K35" s="18"/>
      <c r="L35" s="18"/>
      <c r="M35" s="18"/>
      <c r="N35" s="18"/>
      <c r="O35" s="18"/>
      <c r="P35" s="18"/>
      <c r="Q35" s="7"/>
    </row>
    <row r="36" spans="1:17" x14ac:dyDescent="0.25">
      <c r="A36" s="7"/>
      <c r="B36" s="18"/>
      <c r="C36" s="18"/>
      <c r="D36" s="18"/>
      <c r="E36" s="18"/>
      <c r="F36" s="18"/>
      <c r="G36" s="18"/>
      <c r="H36" s="18"/>
      <c r="I36" s="7"/>
      <c r="J36" s="18"/>
      <c r="K36" s="18"/>
      <c r="L36" s="18"/>
      <c r="M36" s="18"/>
      <c r="N36" s="18"/>
      <c r="O36" s="18"/>
      <c r="P36" s="18"/>
      <c r="Q36" s="7"/>
    </row>
    <row r="37" spans="1:17" x14ac:dyDescent="0.25">
      <c r="A37" s="7"/>
      <c r="B37" s="18"/>
      <c r="C37" s="18"/>
      <c r="D37" s="18"/>
      <c r="E37" s="18"/>
      <c r="F37" s="18"/>
      <c r="G37" s="18"/>
      <c r="H37" s="18"/>
      <c r="I37" s="7"/>
      <c r="J37" s="18"/>
      <c r="K37" s="18"/>
      <c r="L37" s="18"/>
      <c r="M37" s="18"/>
      <c r="N37" s="18"/>
      <c r="O37" s="18"/>
      <c r="P37" s="18"/>
      <c r="Q37" s="7"/>
    </row>
    <row r="38" spans="1:17" x14ac:dyDescent="0.25">
      <c r="A38" s="7"/>
      <c r="B38" s="18"/>
      <c r="C38" s="18"/>
      <c r="D38" s="18"/>
      <c r="E38" s="18"/>
      <c r="F38" s="18"/>
      <c r="G38" s="18"/>
      <c r="H38" s="18"/>
      <c r="I38" s="7"/>
      <c r="J38" s="18"/>
      <c r="K38" s="18"/>
      <c r="L38" s="18"/>
      <c r="M38" s="18"/>
      <c r="N38" s="18"/>
      <c r="O38" s="18"/>
      <c r="P38" s="18"/>
      <c r="Q38" s="7"/>
    </row>
    <row r="39" spans="1:17" ht="15.9" customHeight="1" x14ac:dyDescent="0.25">
      <c r="A39" s="7"/>
      <c r="B39" s="18"/>
      <c r="C39" s="18"/>
      <c r="D39" s="18"/>
      <c r="E39" s="18"/>
      <c r="F39" s="14" t="s">
        <v>37</v>
      </c>
      <c r="G39" s="15">
        <f>SUM(C26:H26)</f>
        <v>0</v>
      </c>
      <c r="H39" s="14" t="s">
        <v>38</v>
      </c>
      <c r="I39" s="13"/>
      <c r="J39" s="18"/>
      <c r="K39" s="18"/>
      <c r="L39" s="18"/>
      <c r="M39" s="18"/>
      <c r="N39" s="14" t="s">
        <v>37</v>
      </c>
      <c r="O39" s="15">
        <f>SUM(K26:P26)</f>
        <v>0</v>
      </c>
      <c r="P39" s="14" t="s">
        <v>38</v>
      </c>
      <c r="Q39" s="7"/>
    </row>
    <row r="40" spans="1:17" x14ac:dyDescent="0.25">
      <c r="A40" s="7"/>
      <c r="B40" s="7"/>
      <c r="C40" s="7"/>
      <c r="D40" s="7"/>
      <c r="E40" s="7"/>
      <c r="F40" s="7"/>
      <c r="G40" s="13"/>
      <c r="H40" s="19"/>
      <c r="I40" s="13"/>
      <c r="J40" s="7"/>
      <c r="K40" s="7"/>
      <c r="L40" s="7"/>
      <c r="M40" s="7"/>
      <c r="N40" s="7"/>
      <c r="O40" s="13"/>
      <c r="P40" s="19"/>
      <c r="Q40" s="7"/>
    </row>
    <row r="41" spans="1:17" ht="18" x14ac:dyDescent="0.35">
      <c r="A41" s="7"/>
      <c r="B41" s="5" t="str">
        <f>'REKOD PRESTASI MURID'!I11</f>
        <v>TARANNUM</v>
      </c>
      <c r="C41" s="4"/>
      <c r="D41" s="4"/>
      <c r="E41" s="4"/>
      <c r="F41" s="4"/>
      <c r="G41" s="4"/>
      <c r="H41" s="6"/>
      <c r="I41" s="4"/>
      <c r="J41" s="26" t="s">
        <v>10</v>
      </c>
      <c r="K41" s="27"/>
      <c r="L41" s="27"/>
      <c r="M41" s="27"/>
      <c r="N41" s="27"/>
      <c r="O41" s="27"/>
      <c r="P41" s="28"/>
      <c r="Q41" s="7"/>
    </row>
    <row r="42" spans="1:17" ht="15.6" x14ac:dyDescent="0.3">
      <c r="A42" s="7"/>
      <c r="B42" s="8" t="s">
        <v>24</v>
      </c>
      <c r="C42" s="9" t="s">
        <v>30</v>
      </c>
      <c r="D42" s="9" t="s">
        <v>31</v>
      </c>
      <c r="E42" s="9" t="s">
        <v>32</v>
      </c>
      <c r="F42" s="9" t="s">
        <v>52</v>
      </c>
      <c r="G42" s="9" t="s">
        <v>53</v>
      </c>
      <c r="H42" s="9" t="s">
        <v>54</v>
      </c>
      <c r="I42" s="7"/>
      <c r="J42" s="8" t="s">
        <v>24</v>
      </c>
      <c r="K42" s="9" t="s">
        <v>30</v>
      </c>
      <c r="L42" s="9" t="s">
        <v>31</v>
      </c>
      <c r="M42" s="9" t="s">
        <v>32</v>
      </c>
      <c r="N42" s="9" t="s">
        <v>33</v>
      </c>
      <c r="O42" s="9" t="s">
        <v>34</v>
      </c>
      <c r="P42" s="9" t="s">
        <v>35</v>
      </c>
      <c r="Q42" s="7"/>
    </row>
    <row r="43" spans="1:17" x14ac:dyDescent="0.25">
      <c r="A43" s="7"/>
      <c r="B43" s="10" t="s">
        <v>36</v>
      </c>
      <c r="C43" s="10">
        <f>COUNTIF('REKOD PRESTASI MURID'!$I$12:$I$65,1)</f>
        <v>0</v>
      </c>
      <c r="D43" s="10">
        <f>COUNTIF('REKOD PRESTASI MURID'!$I$12:$I$65,2)</f>
        <v>0</v>
      </c>
      <c r="E43" s="10">
        <f>COUNTIF('REKOD PRESTASI MURID'!$I$12:$I$65,3)</f>
        <v>0</v>
      </c>
      <c r="F43" s="10">
        <f>COUNTIF('REKOD PRESTASI MURID'!$I$12:$I$65,4)</f>
        <v>0</v>
      </c>
      <c r="G43" s="10">
        <f>COUNTIF('REKOD PRESTASI MURID'!$I$12:$I$65,5)</f>
        <v>0</v>
      </c>
      <c r="H43" s="10">
        <f>COUNTIF('REKOD PRESTASI MURID'!$I$12:$I$65,6)</f>
        <v>0</v>
      </c>
      <c r="I43" s="7"/>
      <c r="J43" s="10" t="s">
        <v>36</v>
      </c>
      <c r="K43" s="10">
        <f>COUNTIF('REKOD PRESTASI MURID'!$AD$12:$AD$65,1)</f>
        <v>0</v>
      </c>
      <c r="L43" s="10">
        <f>COUNTIF('REKOD PRESTASI MURID'!$AD$12:$AD$65,2)</f>
        <v>0</v>
      </c>
      <c r="M43" s="10">
        <f>COUNTIF('REKOD PRESTASI MURID'!$AD$12:$AD$65,3)</f>
        <v>0</v>
      </c>
      <c r="N43" s="10">
        <f>COUNTIF('REKOD PRESTASI MURID'!$AD$12:$AD$65,4)</f>
        <v>0</v>
      </c>
      <c r="O43" s="10">
        <f>COUNTIF('REKOD PRESTASI MURID'!$AD$12:$AD$65,5)</f>
        <v>0</v>
      </c>
      <c r="P43" s="10">
        <f>COUNTIF('REKOD PRESTASI MURID'!$AD$12:$AD$65,6)</f>
        <v>0</v>
      </c>
      <c r="Q43" s="7"/>
    </row>
    <row r="44" spans="1:1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5">
      <c r="A56" s="7"/>
      <c r="B56" s="11"/>
      <c r="C56" s="12"/>
      <c r="D56" s="13"/>
      <c r="E56" s="13"/>
      <c r="F56" s="14" t="s">
        <v>37</v>
      </c>
      <c r="G56" s="15">
        <f>SUM(C43:H43)</f>
        <v>0</v>
      </c>
      <c r="H56" s="14" t="s">
        <v>38</v>
      </c>
      <c r="I56" s="7"/>
      <c r="J56" s="7"/>
      <c r="K56" s="7"/>
      <c r="L56" s="7"/>
      <c r="M56" s="7"/>
      <c r="N56" s="14" t="s">
        <v>37</v>
      </c>
      <c r="O56" s="15">
        <f>SUM(K43:P43)</f>
        <v>0</v>
      </c>
      <c r="P56" s="14" t="s">
        <v>38</v>
      </c>
      <c r="Q56" s="7"/>
    </row>
    <row r="57" spans="1:17" x14ac:dyDescent="0.25">
      <c r="A57" s="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7"/>
      <c r="P57" s="4"/>
      <c r="Q57" s="7"/>
    </row>
    <row r="58" spans="1:17" x14ac:dyDescent="0.25">
      <c r="A58" s="7"/>
      <c r="B58" s="4"/>
      <c r="C58" s="4"/>
      <c r="D58" s="4"/>
      <c r="E58" s="4"/>
      <c r="F58" s="4"/>
      <c r="G58" s="4"/>
      <c r="H58" s="16"/>
      <c r="I58" s="4"/>
      <c r="J58" s="4"/>
      <c r="K58" s="4"/>
      <c r="L58" s="4"/>
      <c r="M58" s="4"/>
      <c r="N58" s="4"/>
      <c r="O58" s="4"/>
      <c r="P58" s="16"/>
      <c r="Q58" s="7"/>
    </row>
    <row r="59" spans="1:17" ht="18" hidden="1" x14ac:dyDescent="0.35">
      <c r="A59" s="7"/>
      <c r="B59" s="5">
        <f>'REKOD PRESTASI MURID'!K11</f>
        <v>0</v>
      </c>
      <c r="C59" s="17"/>
      <c r="D59" s="17"/>
      <c r="E59" s="17"/>
      <c r="F59" s="17"/>
      <c r="G59" s="17"/>
      <c r="H59" s="6"/>
      <c r="I59" s="4"/>
      <c r="J59" s="5">
        <f>'REKOD PRESTASI MURID'!L11</f>
        <v>0</v>
      </c>
      <c r="K59" s="17"/>
      <c r="L59" s="17"/>
      <c r="M59" s="17"/>
      <c r="N59" s="17"/>
      <c r="O59" s="17"/>
      <c r="P59" s="6"/>
      <c r="Q59" s="7"/>
    </row>
    <row r="60" spans="1:17" ht="15.6" hidden="1" x14ac:dyDescent="0.3">
      <c r="A60" s="7"/>
      <c r="B60" s="8" t="s">
        <v>24</v>
      </c>
      <c r="C60" s="9" t="s">
        <v>30</v>
      </c>
      <c r="D60" s="9" t="s">
        <v>31</v>
      </c>
      <c r="E60" s="9" t="s">
        <v>32</v>
      </c>
      <c r="F60" s="9" t="s">
        <v>33</v>
      </c>
      <c r="G60" s="9" t="s">
        <v>34</v>
      </c>
      <c r="H60" s="9" t="s">
        <v>35</v>
      </c>
      <c r="I60" s="7"/>
      <c r="J60" s="8" t="s">
        <v>24</v>
      </c>
      <c r="K60" s="9" t="s">
        <v>30</v>
      </c>
      <c r="L60" s="9" t="s">
        <v>31</v>
      </c>
      <c r="M60" s="9" t="s">
        <v>32</v>
      </c>
      <c r="N60" s="9" t="s">
        <v>33</v>
      </c>
      <c r="O60" s="9" t="s">
        <v>34</v>
      </c>
      <c r="P60" s="9" t="s">
        <v>35</v>
      </c>
      <c r="Q60" s="7"/>
    </row>
    <row r="61" spans="1:17" hidden="1" x14ac:dyDescent="0.25">
      <c r="A61" s="7"/>
      <c r="B61" s="10" t="s">
        <v>36</v>
      </c>
      <c r="C61" s="10">
        <f>COUNTIF('REKOD PRESTASI MURID'!$K$12:$K$65,1)</f>
        <v>0</v>
      </c>
      <c r="D61" s="10">
        <f>COUNTIF('REKOD PRESTASI MURID'!$K$12:$K$65,2)</f>
        <v>0</v>
      </c>
      <c r="E61" s="10">
        <f>COUNTIF('REKOD PRESTASI MURID'!$K$12:$K$65,3)</f>
        <v>0</v>
      </c>
      <c r="F61" s="10">
        <f>COUNTIF('REKOD PRESTASI MURID'!$K$12:$K$65,4)</f>
        <v>0</v>
      </c>
      <c r="G61" s="10">
        <f>COUNTIF('REKOD PRESTASI MURID'!$K$12:$K$65,5)</f>
        <v>0</v>
      </c>
      <c r="H61" s="10">
        <f>COUNTIF('REKOD PRESTASI MURID'!$K$12:$K$65,6)</f>
        <v>0</v>
      </c>
      <c r="I61" s="7"/>
      <c r="J61" s="10" t="s">
        <v>36</v>
      </c>
      <c r="K61" s="10">
        <f>COUNTIF('REKOD PRESTASI MURID'!$L$12:$L$65,1)</f>
        <v>0</v>
      </c>
      <c r="L61" s="10">
        <f>COUNTIF('REKOD PRESTASI MURID'!$L$12:$L$65,2)</f>
        <v>0</v>
      </c>
      <c r="M61" s="10">
        <f>COUNTIF('REKOD PRESTASI MURID'!$L$12:$L$65,3)</f>
        <v>0</v>
      </c>
      <c r="N61" s="10">
        <f>COUNTIF('REKOD PRESTASI MURID'!$L$12:$L$65,4)</f>
        <v>0</v>
      </c>
      <c r="O61" s="10">
        <f>COUNTIF('REKOD PRESTASI MURID'!$L$12:$L$65,5)</f>
        <v>0</v>
      </c>
      <c r="P61" s="10">
        <f>COUNTIF('REKOD PRESTASI MURID'!$L$12:$L$65,6)</f>
        <v>0</v>
      </c>
      <c r="Q61" s="7"/>
    </row>
    <row r="62" spans="1:17" hidden="1" x14ac:dyDescent="0.25">
      <c r="A62" s="7"/>
      <c r="B62" s="18"/>
      <c r="C62" s="18"/>
      <c r="D62" s="18"/>
      <c r="E62" s="18"/>
      <c r="F62" s="18"/>
      <c r="G62" s="18"/>
      <c r="H62" s="18"/>
      <c r="I62" s="7"/>
      <c r="J62" s="18"/>
      <c r="K62" s="18"/>
      <c r="L62" s="18"/>
      <c r="M62" s="18"/>
      <c r="N62" s="18"/>
      <c r="O62" s="18"/>
      <c r="P62" s="18"/>
      <c r="Q62" s="7"/>
    </row>
    <row r="63" spans="1:17" hidden="1" x14ac:dyDescent="0.25">
      <c r="A63" s="7"/>
      <c r="B63" s="18"/>
      <c r="C63" s="18"/>
      <c r="D63" s="18"/>
      <c r="E63" s="18"/>
      <c r="F63" s="18"/>
      <c r="G63" s="18"/>
      <c r="H63" s="18"/>
      <c r="I63" s="7"/>
      <c r="J63" s="18"/>
      <c r="K63" s="18"/>
      <c r="L63" s="18"/>
      <c r="M63" s="18"/>
      <c r="N63" s="18"/>
      <c r="O63" s="18"/>
      <c r="P63" s="18"/>
      <c r="Q63" s="7"/>
    </row>
    <row r="64" spans="1:17" hidden="1" x14ac:dyDescent="0.25">
      <c r="A64" s="7"/>
      <c r="B64" s="18"/>
      <c r="C64" s="18"/>
      <c r="D64" s="18"/>
      <c r="E64" s="18"/>
      <c r="F64" s="18"/>
      <c r="G64" s="18"/>
      <c r="H64" s="18"/>
      <c r="I64" s="7"/>
      <c r="J64" s="18"/>
      <c r="K64" s="18"/>
      <c r="L64" s="18"/>
      <c r="M64" s="18"/>
      <c r="N64" s="18"/>
      <c r="O64" s="18"/>
      <c r="P64" s="18"/>
      <c r="Q64" s="7"/>
    </row>
    <row r="65" spans="1:17" hidden="1" x14ac:dyDescent="0.25">
      <c r="A65" s="7"/>
      <c r="B65" s="18"/>
      <c r="C65" s="18"/>
      <c r="D65" s="18"/>
      <c r="E65" s="18"/>
      <c r="F65" s="18"/>
      <c r="G65" s="18"/>
      <c r="H65" s="18"/>
      <c r="I65" s="7"/>
      <c r="J65" s="18"/>
      <c r="K65" s="18"/>
      <c r="L65" s="18"/>
      <c r="M65" s="18"/>
      <c r="N65" s="18"/>
      <c r="O65" s="18"/>
      <c r="P65" s="18"/>
      <c r="Q65" s="7"/>
    </row>
    <row r="66" spans="1:17" hidden="1" x14ac:dyDescent="0.25">
      <c r="A66" s="7"/>
      <c r="B66" s="18"/>
      <c r="C66" s="18"/>
      <c r="D66" s="18"/>
      <c r="E66" s="18"/>
      <c r="F66" s="18"/>
      <c r="G66" s="18"/>
      <c r="H66" s="18"/>
      <c r="I66" s="7"/>
      <c r="J66" s="18"/>
      <c r="K66" s="18"/>
      <c r="L66" s="18"/>
      <c r="M66" s="18"/>
      <c r="N66" s="18"/>
      <c r="O66" s="18"/>
      <c r="P66" s="18"/>
      <c r="Q66" s="7"/>
    </row>
    <row r="67" spans="1:17" hidden="1" x14ac:dyDescent="0.25">
      <c r="A67" s="7"/>
      <c r="B67" s="18"/>
      <c r="C67" s="18"/>
      <c r="D67" s="18"/>
      <c r="E67" s="18"/>
      <c r="F67" s="18"/>
      <c r="G67" s="18"/>
      <c r="H67" s="18"/>
      <c r="I67" s="7"/>
      <c r="J67" s="18"/>
      <c r="K67" s="18"/>
      <c r="L67" s="18"/>
      <c r="M67" s="18"/>
      <c r="N67" s="18"/>
      <c r="O67" s="18"/>
      <c r="P67" s="18"/>
      <c r="Q67" s="7"/>
    </row>
    <row r="68" spans="1:17" hidden="1" x14ac:dyDescent="0.25">
      <c r="A68" s="7"/>
      <c r="B68" s="18"/>
      <c r="C68" s="18"/>
      <c r="D68" s="18"/>
      <c r="E68" s="18"/>
      <c r="F68" s="18"/>
      <c r="G68" s="18"/>
      <c r="H68" s="18"/>
      <c r="I68" s="7"/>
      <c r="J68" s="18"/>
      <c r="K68" s="18"/>
      <c r="L68" s="18"/>
      <c r="M68" s="18"/>
      <c r="N68" s="18"/>
      <c r="O68" s="18"/>
      <c r="P68" s="18"/>
      <c r="Q68" s="7"/>
    </row>
    <row r="69" spans="1:17" hidden="1" x14ac:dyDescent="0.25">
      <c r="A69" s="7"/>
      <c r="B69" s="18"/>
      <c r="C69" s="18"/>
      <c r="D69" s="18"/>
      <c r="E69" s="18"/>
      <c r="F69" s="18"/>
      <c r="G69" s="18"/>
      <c r="H69" s="18"/>
      <c r="I69" s="7"/>
      <c r="J69" s="18"/>
      <c r="K69" s="18"/>
      <c r="L69" s="18"/>
      <c r="M69" s="18"/>
      <c r="N69" s="18"/>
      <c r="O69" s="18"/>
      <c r="P69" s="18"/>
      <c r="Q69" s="7"/>
    </row>
    <row r="70" spans="1:17" hidden="1" x14ac:dyDescent="0.25">
      <c r="A70" s="7"/>
      <c r="B70" s="18"/>
      <c r="C70" s="18"/>
      <c r="D70" s="18"/>
      <c r="E70" s="18"/>
      <c r="F70" s="18"/>
      <c r="G70" s="18"/>
      <c r="H70" s="18"/>
      <c r="I70" s="7"/>
      <c r="J70" s="18"/>
      <c r="K70" s="18"/>
      <c r="L70" s="18"/>
      <c r="M70" s="18"/>
      <c r="N70" s="18"/>
      <c r="O70" s="18"/>
      <c r="P70" s="18"/>
      <c r="Q70" s="7"/>
    </row>
    <row r="71" spans="1:17" hidden="1" x14ac:dyDescent="0.25">
      <c r="A71" s="7"/>
      <c r="B71" s="18"/>
      <c r="C71" s="18"/>
      <c r="D71" s="18"/>
      <c r="E71" s="18"/>
      <c r="F71" s="18"/>
      <c r="G71" s="18"/>
      <c r="H71" s="18"/>
      <c r="I71" s="7"/>
      <c r="J71" s="18"/>
      <c r="K71" s="18"/>
      <c r="L71" s="18"/>
      <c r="M71" s="18"/>
      <c r="N71" s="18"/>
      <c r="O71" s="18"/>
      <c r="P71" s="18"/>
      <c r="Q71" s="7"/>
    </row>
    <row r="72" spans="1:17" hidden="1" x14ac:dyDescent="0.25">
      <c r="A72" s="7"/>
      <c r="B72" s="18"/>
      <c r="C72" s="18"/>
      <c r="D72" s="18"/>
      <c r="E72" s="18"/>
      <c r="F72" s="18"/>
      <c r="G72" s="18"/>
      <c r="H72" s="18"/>
      <c r="I72" s="7"/>
      <c r="J72" s="18"/>
      <c r="K72" s="18"/>
      <c r="L72" s="18"/>
      <c r="M72" s="18"/>
      <c r="N72" s="18"/>
      <c r="O72" s="18"/>
      <c r="P72" s="18"/>
      <c r="Q72" s="7"/>
    </row>
    <row r="73" spans="1:17" hidden="1" x14ac:dyDescent="0.25">
      <c r="A73" s="7"/>
      <c r="B73" s="18"/>
      <c r="C73" s="18"/>
      <c r="D73" s="18"/>
      <c r="E73" s="18"/>
      <c r="F73" s="18"/>
      <c r="G73" s="18"/>
      <c r="H73" s="18"/>
      <c r="I73" s="7"/>
      <c r="J73" s="18"/>
      <c r="K73" s="18"/>
      <c r="L73" s="18"/>
      <c r="M73" s="18"/>
      <c r="N73" s="18"/>
      <c r="O73" s="18"/>
      <c r="P73" s="18"/>
      <c r="Q73" s="7"/>
    </row>
    <row r="74" spans="1:17" hidden="1" x14ac:dyDescent="0.25">
      <c r="A74" s="7"/>
      <c r="B74" s="18"/>
      <c r="C74" s="18"/>
      <c r="D74" s="18"/>
      <c r="E74" s="18"/>
      <c r="F74" s="14" t="s">
        <v>37</v>
      </c>
      <c r="G74" s="15">
        <f>SUM(C61:H61)</f>
        <v>0</v>
      </c>
      <c r="H74" s="14" t="s">
        <v>38</v>
      </c>
      <c r="I74" s="13"/>
      <c r="J74" s="18"/>
      <c r="K74" s="18"/>
      <c r="L74" s="18"/>
      <c r="M74" s="18"/>
      <c r="N74" s="14" t="s">
        <v>37</v>
      </c>
      <c r="O74" s="15">
        <f>SUM(K61:P61)</f>
        <v>0</v>
      </c>
      <c r="P74" s="14" t="s">
        <v>38</v>
      </c>
      <c r="Q74" s="7"/>
    </row>
    <row r="75" spans="1:17" hidden="1" x14ac:dyDescent="0.25">
      <c r="A75" s="7"/>
      <c r="B75" s="7"/>
      <c r="C75" s="7"/>
      <c r="D75" s="7"/>
      <c r="E75" s="7"/>
      <c r="F75" s="7"/>
      <c r="G75" s="13"/>
      <c r="H75" s="19"/>
      <c r="I75" s="13"/>
      <c r="J75" s="7"/>
      <c r="K75" s="7"/>
      <c r="L75" s="7"/>
      <c r="M75" s="7"/>
      <c r="N75" s="7"/>
      <c r="O75" s="13"/>
      <c r="P75" s="19"/>
      <c r="Q75" s="7"/>
    </row>
    <row r="76" spans="1:17" ht="18" hidden="1" x14ac:dyDescent="0.35">
      <c r="A76" s="7"/>
      <c r="B76" s="5">
        <f>'REKOD PRESTASI MURID'!M11</f>
        <v>0</v>
      </c>
      <c r="C76" s="4"/>
      <c r="D76" s="4"/>
      <c r="E76" s="4"/>
      <c r="F76" s="4"/>
      <c r="G76" s="4"/>
      <c r="H76" s="6"/>
      <c r="I76" s="4"/>
      <c r="J76" s="5">
        <f>'REKOD PRESTASI MURID'!N11</f>
        <v>0</v>
      </c>
      <c r="K76" s="4"/>
      <c r="L76" s="4"/>
      <c r="M76" s="4"/>
      <c r="N76" s="4"/>
      <c r="O76" s="4"/>
      <c r="P76" s="6"/>
      <c r="Q76" s="7"/>
    </row>
    <row r="77" spans="1:17" ht="15.6" hidden="1" x14ac:dyDescent="0.3">
      <c r="A77" s="7"/>
      <c r="B77" s="8" t="s">
        <v>24</v>
      </c>
      <c r="C77" s="9" t="s">
        <v>30</v>
      </c>
      <c r="D77" s="9" t="s">
        <v>31</v>
      </c>
      <c r="E77" s="9" t="s">
        <v>32</v>
      </c>
      <c r="F77" s="9" t="s">
        <v>33</v>
      </c>
      <c r="G77" s="9" t="s">
        <v>34</v>
      </c>
      <c r="H77" s="9" t="s">
        <v>35</v>
      </c>
      <c r="I77" s="7"/>
      <c r="J77" s="8" t="s">
        <v>24</v>
      </c>
      <c r="K77" s="9" t="s">
        <v>30</v>
      </c>
      <c r="L77" s="9" t="s">
        <v>31</v>
      </c>
      <c r="M77" s="9" t="s">
        <v>32</v>
      </c>
      <c r="N77" s="9" t="s">
        <v>33</v>
      </c>
      <c r="O77" s="9" t="s">
        <v>34</v>
      </c>
      <c r="P77" s="9" t="s">
        <v>35</v>
      </c>
      <c r="Q77" s="7"/>
    </row>
    <row r="78" spans="1:17" hidden="1" x14ac:dyDescent="0.25">
      <c r="A78" s="7"/>
      <c r="B78" s="10" t="s">
        <v>36</v>
      </c>
      <c r="C78" s="10">
        <f>COUNTIF('REKOD PRESTASI MURID'!$M$12:$M$65,1)</f>
        <v>0</v>
      </c>
      <c r="D78" s="10">
        <f>COUNTIF('REKOD PRESTASI MURID'!$M$12:$M$65,2)</f>
        <v>0</v>
      </c>
      <c r="E78" s="10">
        <f>COUNTIF('REKOD PRESTASI MURID'!$M$12:$M$65,3)</f>
        <v>0</v>
      </c>
      <c r="F78" s="10">
        <f>COUNTIF('REKOD PRESTASI MURID'!$M$12:$M$65,4)</f>
        <v>0</v>
      </c>
      <c r="G78" s="10">
        <f>COUNTIF('REKOD PRESTASI MURID'!$M$12:$M$65,5)</f>
        <v>0</v>
      </c>
      <c r="H78" s="10">
        <f>COUNTIF('REKOD PRESTASI MURID'!$M$12:$M$65,6)</f>
        <v>0</v>
      </c>
      <c r="I78" s="7"/>
      <c r="J78" s="10" t="s">
        <v>36</v>
      </c>
      <c r="K78" s="10">
        <f>COUNTIF('REKOD PRESTASI MURID'!$N$12:$N$65,1)</f>
        <v>0</v>
      </c>
      <c r="L78" s="10">
        <f>COUNTIF('REKOD PRESTASI MURID'!$N$12:$N$65,2)</f>
        <v>0</v>
      </c>
      <c r="M78" s="10">
        <f>COUNTIF('REKOD PRESTASI MURID'!$N$12:$N$65,3)</f>
        <v>0</v>
      </c>
      <c r="N78" s="10">
        <f>COUNTIF('REKOD PRESTASI MURID'!$N$12:$N$65,4)</f>
        <v>0</v>
      </c>
      <c r="O78" s="10">
        <f>COUNTIF('REKOD PRESTASI MURID'!$N$12:$N$65,5)</f>
        <v>0</v>
      </c>
      <c r="P78" s="10">
        <f>COUNTIF('REKOD PRESTASI MURID'!$N$12:$N$65,6)</f>
        <v>0</v>
      </c>
      <c r="Q78" s="7"/>
    </row>
    <row r="79" spans="1:17" hidden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idden="1" x14ac:dyDescent="0.25">
      <c r="A80" s="7"/>
      <c r="B80" s="7"/>
      <c r="C80" s="7"/>
      <c r="D80" s="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 x14ac:dyDescent="0.25">
      <c r="A81" s="7"/>
      <c r="B81" s="7"/>
      <c r="C81" s="7"/>
      <c r="D81" s="7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 x14ac:dyDescent="0.25">
      <c r="A82" s="7"/>
      <c r="B82" s="7"/>
      <c r="C82" s="7"/>
      <c r="D82" s="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 x14ac:dyDescent="0.25">
      <c r="A83" s="7"/>
      <c r="B83" s="7"/>
      <c r="C83" s="7"/>
      <c r="D83" s="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 x14ac:dyDescent="0.25">
      <c r="A84" s="7"/>
      <c r="B84" s="7"/>
      <c r="C84" s="7"/>
      <c r="D84" s="7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 x14ac:dyDescent="0.25">
      <c r="A85" s="7"/>
      <c r="B85" s="7"/>
      <c r="C85" s="7"/>
      <c r="D85" s="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 x14ac:dyDescent="0.25">
      <c r="A86" s="7"/>
      <c r="B86" s="7"/>
      <c r="C86" s="7"/>
      <c r="D86" s="7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 x14ac:dyDescent="0.25">
      <c r="A87" s="7"/>
      <c r="B87" s="7"/>
      <c r="C87" s="7"/>
      <c r="D87" s="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 x14ac:dyDescent="0.25">
      <c r="A88" s="7"/>
      <c r="B88" s="7"/>
      <c r="C88" s="7"/>
      <c r="D88" s="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hidden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hidden="1" x14ac:dyDescent="0.25">
      <c r="A91" s="7"/>
      <c r="B91" s="11"/>
      <c r="C91" s="12"/>
      <c r="D91" s="13"/>
      <c r="E91" s="13"/>
      <c r="F91" s="14" t="s">
        <v>37</v>
      </c>
      <c r="G91" s="15">
        <f>SUM(C78:H78)</f>
        <v>0</v>
      </c>
      <c r="H91" s="14" t="s">
        <v>38</v>
      </c>
      <c r="I91" s="7"/>
      <c r="J91" s="7"/>
      <c r="K91" s="7"/>
      <c r="L91" s="7"/>
      <c r="M91" s="7"/>
      <c r="N91" s="14" t="s">
        <v>37</v>
      </c>
      <c r="O91" s="15">
        <f>SUM(K78:P78)</f>
        <v>0</v>
      </c>
      <c r="P91" s="14" t="s">
        <v>38</v>
      </c>
      <c r="Q91" s="7"/>
    </row>
    <row r="92" spans="1:17" hidden="1" x14ac:dyDescent="0.25">
      <c r="A92" s="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7"/>
      <c r="P92" s="4"/>
      <c r="Q92" s="7"/>
    </row>
    <row r="93" spans="1:17" hidden="1" x14ac:dyDescent="0.25">
      <c r="A93" s="7"/>
      <c r="B93" s="4"/>
      <c r="C93" s="4"/>
      <c r="D93" s="4"/>
      <c r="E93" s="4"/>
      <c r="F93" s="4"/>
      <c r="G93" s="4"/>
      <c r="H93" s="16"/>
      <c r="I93" s="4"/>
      <c r="J93" s="4"/>
      <c r="K93" s="4"/>
      <c r="L93" s="4"/>
      <c r="M93" s="4"/>
      <c r="N93" s="4"/>
      <c r="O93" s="4"/>
      <c r="P93" s="16"/>
      <c r="Q93" s="7"/>
    </row>
    <row r="94" spans="1:17" ht="18" hidden="1" x14ac:dyDescent="0.35">
      <c r="A94" s="7"/>
      <c r="B94" s="5">
        <f>'REKOD PRESTASI MURID'!O11</f>
        <v>0</v>
      </c>
      <c r="C94" s="17"/>
      <c r="D94" s="17"/>
      <c r="E94" s="17"/>
      <c r="F94" s="17"/>
      <c r="G94" s="17"/>
      <c r="H94" s="6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7"/>
    </row>
    <row r="95" spans="1:17" ht="15.6" hidden="1" x14ac:dyDescent="0.3">
      <c r="A95" s="7"/>
      <c r="B95" s="8" t="s">
        <v>24</v>
      </c>
      <c r="C95" s="9" t="s">
        <v>30</v>
      </c>
      <c r="D95" s="9" t="s">
        <v>31</v>
      </c>
      <c r="E95" s="9" t="s">
        <v>32</v>
      </c>
      <c r="F95" s="9" t="s">
        <v>33</v>
      </c>
      <c r="G95" s="9" t="s">
        <v>34</v>
      </c>
      <c r="H95" s="9" t="s">
        <v>35</v>
      </c>
      <c r="I95" s="7"/>
      <c r="J95" s="8" t="s">
        <v>24</v>
      </c>
      <c r="K95" s="9" t="s">
        <v>30</v>
      </c>
      <c r="L95" s="9" t="s">
        <v>31</v>
      </c>
      <c r="M95" s="9" t="s">
        <v>32</v>
      </c>
      <c r="N95" s="9" t="s">
        <v>33</v>
      </c>
      <c r="O95" s="9" t="s">
        <v>34</v>
      </c>
      <c r="P95" s="9" t="s">
        <v>35</v>
      </c>
      <c r="Q95" s="7"/>
    </row>
    <row r="96" spans="1:17" hidden="1" x14ac:dyDescent="0.25">
      <c r="A96" s="7"/>
      <c r="B96" s="10" t="s">
        <v>36</v>
      </c>
      <c r="C96" s="10">
        <f>COUNTIF('REKOD PRESTASI MURID'!$O$12:$O$65,1)</f>
        <v>0</v>
      </c>
      <c r="D96" s="10">
        <f>COUNTIF('REKOD PRESTASI MURID'!$O$12:$O$65,2)</f>
        <v>0</v>
      </c>
      <c r="E96" s="10">
        <f>COUNTIF('REKOD PRESTASI MURID'!$O$12:$O$65,3)</f>
        <v>0</v>
      </c>
      <c r="F96" s="10">
        <f>COUNTIF('REKOD PRESTASI MURID'!$O$12:$O$65,4)</f>
        <v>0</v>
      </c>
      <c r="G96" s="10">
        <f>COUNTIF('REKOD PRESTASI MURID'!$O$12:$O$65,5)</f>
        <v>0</v>
      </c>
      <c r="H96" s="10">
        <f>COUNTIF('REKOD PRESTASI MURID'!$O$12:$O$65,6)</f>
        <v>0</v>
      </c>
      <c r="I96" s="7"/>
      <c r="J96" s="10" t="s">
        <v>36</v>
      </c>
      <c r="K96" s="10">
        <f>COUNTIF('REKOD PRESTASI MURID'!$P$12:$P$65,1)</f>
        <v>0</v>
      </c>
      <c r="L96" s="10">
        <f>COUNTIF('REKOD PRESTASI MURID'!$P$12:$P$65,2)</f>
        <v>0</v>
      </c>
      <c r="M96" s="10">
        <f>COUNTIF('REKOD PRESTASI MURID'!$P$12:$P$65,3)</f>
        <v>0</v>
      </c>
      <c r="N96" s="10">
        <f>COUNTIF('REKOD PRESTASI MURID'!$P$12:$P$65,4)</f>
        <v>0</v>
      </c>
      <c r="O96" s="10">
        <f>COUNTIF('REKOD PRESTASI MURID'!$P$12:$P$65,5)</f>
        <v>0</v>
      </c>
      <c r="P96" s="10">
        <f>COUNTIF('REKOD PRESTASI MURID'!$P$12:$P$65,6)</f>
        <v>0</v>
      </c>
      <c r="Q96" s="7"/>
    </row>
    <row r="97" spans="1:17" hidden="1" x14ac:dyDescent="0.25">
      <c r="A97" s="7"/>
      <c r="B97" s="18"/>
      <c r="C97" s="18"/>
      <c r="D97" s="18"/>
      <c r="E97" s="18"/>
      <c r="F97" s="18"/>
      <c r="G97" s="18"/>
      <c r="H97" s="18"/>
      <c r="I97" s="7"/>
      <c r="J97" s="18"/>
      <c r="K97" s="18"/>
      <c r="L97" s="18"/>
      <c r="M97" s="18"/>
      <c r="N97" s="18"/>
      <c r="O97" s="18"/>
      <c r="P97" s="18"/>
      <c r="Q97" s="7"/>
    </row>
    <row r="98" spans="1:17" hidden="1" x14ac:dyDescent="0.25">
      <c r="A98" s="7"/>
      <c r="B98" s="18"/>
      <c r="C98" s="18"/>
      <c r="D98" s="18"/>
      <c r="E98" s="18"/>
      <c r="F98" s="18"/>
      <c r="G98" s="18"/>
      <c r="H98" s="18"/>
      <c r="I98" s="7"/>
      <c r="J98" s="18"/>
      <c r="K98" s="18"/>
      <c r="L98" s="18"/>
      <c r="M98" s="18"/>
      <c r="N98" s="21"/>
      <c r="O98" s="21"/>
      <c r="P98" s="21"/>
      <c r="Q98" s="7"/>
    </row>
    <row r="99" spans="1:17" hidden="1" x14ac:dyDescent="0.25">
      <c r="A99" s="7"/>
      <c r="B99" s="18"/>
      <c r="C99" s="18"/>
      <c r="D99" s="18"/>
      <c r="E99" s="18"/>
      <c r="F99" s="18"/>
      <c r="G99" s="18"/>
      <c r="H99" s="18"/>
      <c r="I99" s="7"/>
      <c r="J99" s="18"/>
      <c r="K99" s="18"/>
      <c r="L99" s="18"/>
      <c r="M99" s="18"/>
      <c r="N99" s="21"/>
      <c r="O99" s="21"/>
      <c r="P99" s="21"/>
      <c r="Q99" s="7"/>
    </row>
    <row r="100" spans="1:17" hidden="1" x14ac:dyDescent="0.25">
      <c r="A100" s="7"/>
      <c r="B100" s="18"/>
      <c r="C100" s="18"/>
      <c r="D100" s="18"/>
      <c r="E100" s="18"/>
      <c r="F100" s="18"/>
      <c r="G100" s="18"/>
      <c r="H100" s="18"/>
      <c r="I100" s="7"/>
      <c r="J100" s="18"/>
      <c r="K100" s="18"/>
      <c r="L100" s="18"/>
      <c r="M100" s="18"/>
      <c r="N100" s="21"/>
      <c r="O100" s="21"/>
      <c r="P100" s="21"/>
      <c r="Q100" s="7"/>
    </row>
    <row r="101" spans="1:17" hidden="1" x14ac:dyDescent="0.25">
      <c r="A101" s="7"/>
      <c r="B101" s="18"/>
      <c r="C101" s="18"/>
      <c r="D101" s="18"/>
      <c r="E101" s="18"/>
      <c r="F101" s="18"/>
      <c r="G101" s="18"/>
      <c r="H101" s="18"/>
      <c r="I101" s="7"/>
      <c r="J101" s="18"/>
      <c r="K101" s="18"/>
      <c r="L101" s="18"/>
      <c r="M101" s="18"/>
      <c r="N101" s="21"/>
      <c r="O101" s="21"/>
      <c r="P101" s="21"/>
      <c r="Q101" s="7"/>
    </row>
    <row r="102" spans="1:17" hidden="1" x14ac:dyDescent="0.25">
      <c r="A102" s="7"/>
      <c r="B102" s="18"/>
      <c r="C102" s="18"/>
      <c r="D102" s="18"/>
      <c r="E102" s="18"/>
      <c r="F102" s="18"/>
      <c r="G102" s="18"/>
      <c r="H102" s="18"/>
      <c r="I102" s="7"/>
      <c r="J102" s="18"/>
      <c r="K102" s="18"/>
      <c r="L102" s="18"/>
      <c r="M102" s="18"/>
      <c r="N102" s="21"/>
      <c r="O102" s="21"/>
      <c r="P102" s="21"/>
      <c r="Q102" s="7"/>
    </row>
    <row r="103" spans="1:17" hidden="1" x14ac:dyDescent="0.25">
      <c r="A103" s="7"/>
      <c r="B103" s="18"/>
      <c r="C103" s="18"/>
      <c r="D103" s="18"/>
      <c r="E103" s="18"/>
      <c r="F103" s="18"/>
      <c r="G103" s="18"/>
      <c r="H103" s="18"/>
      <c r="I103" s="7"/>
      <c r="J103" s="18"/>
      <c r="K103" s="18"/>
      <c r="L103" s="18"/>
      <c r="M103" s="18"/>
      <c r="N103" s="21"/>
      <c r="O103" s="21"/>
      <c r="P103" s="21"/>
      <c r="Q103" s="7"/>
    </row>
    <row r="104" spans="1:17" hidden="1" x14ac:dyDescent="0.25">
      <c r="A104" s="7"/>
      <c r="B104" s="18"/>
      <c r="C104" s="18"/>
      <c r="D104" s="18"/>
      <c r="E104" s="18"/>
      <c r="F104" s="18"/>
      <c r="G104" s="18"/>
      <c r="H104" s="18"/>
      <c r="I104" s="7"/>
      <c r="J104" s="18"/>
      <c r="K104" s="18"/>
      <c r="L104" s="18"/>
      <c r="M104" s="18"/>
      <c r="N104" s="21"/>
      <c r="O104" s="21"/>
      <c r="P104" s="21"/>
      <c r="Q104" s="7"/>
    </row>
    <row r="105" spans="1:17" hidden="1" x14ac:dyDescent="0.25">
      <c r="A105" s="7"/>
      <c r="B105" s="18"/>
      <c r="C105" s="18"/>
      <c r="D105" s="18"/>
      <c r="E105" s="18"/>
      <c r="F105" s="18"/>
      <c r="G105" s="18"/>
      <c r="H105" s="18"/>
      <c r="I105" s="7"/>
      <c r="J105" s="18"/>
      <c r="K105" s="18"/>
      <c r="L105" s="18"/>
      <c r="M105" s="18"/>
      <c r="N105" s="21"/>
      <c r="O105" s="21"/>
      <c r="P105" s="21"/>
      <c r="Q105" s="7"/>
    </row>
    <row r="106" spans="1:17" hidden="1" x14ac:dyDescent="0.25">
      <c r="A106" s="7"/>
      <c r="B106" s="18"/>
      <c r="C106" s="18"/>
      <c r="D106" s="18"/>
      <c r="E106" s="18"/>
      <c r="F106" s="18"/>
      <c r="G106" s="18"/>
      <c r="H106" s="18"/>
      <c r="I106" s="7"/>
      <c r="J106" s="18"/>
      <c r="K106" s="18"/>
      <c r="L106" s="18"/>
      <c r="M106" s="18"/>
      <c r="N106" s="18"/>
      <c r="O106" s="18"/>
      <c r="P106" s="18"/>
      <c r="Q106" s="7"/>
    </row>
    <row r="107" spans="1:17" hidden="1" x14ac:dyDescent="0.25">
      <c r="A107" s="7"/>
      <c r="B107" s="18"/>
      <c r="C107" s="18"/>
      <c r="D107" s="18"/>
      <c r="E107" s="18"/>
      <c r="F107" s="18"/>
      <c r="G107" s="18"/>
      <c r="H107" s="18"/>
      <c r="I107" s="7"/>
      <c r="J107" s="18"/>
      <c r="K107" s="18"/>
      <c r="L107" s="18"/>
      <c r="M107" s="18"/>
      <c r="N107" s="18"/>
      <c r="O107" s="18"/>
      <c r="P107" s="18"/>
      <c r="Q107" s="7"/>
    </row>
    <row r="108" spans="1:17" hidden="1" x14ac:dyDescent="0.25">
      <c r="A108" s="7"/>
      <c r="B108" s="18"/>
      <c r="C108" s="18"/>
      <c r="D108" s="18"/>
      <c r="E108" s="18"/>
      <c r="F108" s="18"/>
      <c r="G108" s="18"/>
      <c r="H108" s="18"/>
      <c r="I108" s="7"/>
      <c r="J108" s="18"/>
      <c r="K108" s="18"/>
      <c r="L108" s="18"/>
      <c r="M108" s="18"/>
      <c r="N108" s="18"/>
      <c r="O108" s="18"/>
      <c r="P108" s="18"/>
      <c r="Q108" s="7"/>
    </row>
    <row r="109" spans="1:17" hidden="1" x14ac:dyDescent="0.25">
      <c r="A109" s="7"/>
      <c r="B109" s="18"/>
      <c r="C109" s="18"/>
      <c r="D109" s="18"/>
      <c r="E109" s="18"/>
      <c r="F109" s="14" t="s">
        <v>37</v>
      </c>
      <c r="G109" s="15">
        <f>SUM(C96:H96)</f>
        <v>0</v>
      </c>
      <c r="H109" s="14" t="s">
        <v>38</v>
      </c>
      <c r="I109" s="13"/>
      <c r="J109" s="18"/>
      <c r="K109" s="18"/>
      <c r="L109" s="18"/>
      <c r="M109" s="18"/>
      <c r="N109" s="14" t="s">
        <v>37</v>
      </c>
      <c r="O109" s="15">
        <f>SUM(K96:P96)</f>
        <v>0</v>
      </c>
      <c r="P109" s="14" t="s">
        <v>38</v>
      </c>
      <c r="Q109" s="7"/>
    </row>
    <row r="110" spans="1:17" hidden="1" x14ac:dyDescent="0.25">
      <c r="A110" s="7"/>
      <c r="B110" s="7"/>
      <c r="C110" s="7"/>
      <c r="D110" s="7"/>
      <c r="E110" s="7"/>
      <c r="F110" s="7"/>
      <c r="G110" s="13"/>
      <c r="H110" s="19"/>
      <c r="I110" s="13"/>
      <c r="J110" s="7"/>
      <c r="K110" s="7"/>
      <c r="L110" s="7"/>
      <c r="M110" s="7"/>
      <c r="N110" s="7"/>
      <c r="O110" s="13"/>
      <c r="P110" s="19"/>
      <c r="Q110" s="7"/>
    </row>
    <row r="111" spans="1:17" ht="18" hidden="1" x14ac:dyDescent="0.35">
      <c r="A111" s="7"/>
      <c r="B111" s="5">
        <f>'REKOD PRESTASI MURID'!Q11</f>
        <v>0</v>
      </c>
      <c r="C111" s="4"/>
      <c r="D111" s="4"/>
      <c r="E111" s="4"/>
      <c r="F111" s="4"/>
      <c r="G111" s="4"/>
      <c r="H111" s="6"/>
      <c r="I111" s="4"/>
      <c r="J111" s="5">
        <f>'REKOD PRESTASI MURID'!R11</f>
        <v>0</v>
      </c>
      <c r="K111" s="4"/>
      <c r="L111" s="4"/>
      <c r="M111" s="4"/>
      <c r="N111" s="4"/>
      <c r="O111" s="4"/>
      <c r="P111" s="6"/>
      <c r="Q111" s="7"/>
    </row>
    <row r="112" spans="1:17" ht="15.6" hidden="1" x14ac:dyDescent="0.3">
      <c r="A112" s="7"/>
      <c r="B112" s="8" t="s">
        <v>24</v>
      </c>
      <c r="C112" s="9" t="s">
        <v>30</v>
      </c>
      <c r="D112" s="9" t="s">
        <v>31</v>
      </c>
      <c r="E112" s="9" t="s">
        <v>32</v>
      </c>
      <c r="F112" s="9" t="s">
        <v>33</v>
      </c>
      <c r="G112" s="9" t="s">
        <v>34</v>
      </c>
      <c r="H112" s="9" t="s">
        <v>35</v>
      </c>
      <c r="I112" s="7"/>
      <c r="J112" s="8" t="s">
        <v>24</v>
      </c>
      <c r="K112" s="9" t="s">
        <v>30</v>
      </c>
      <c r="L112" s="9" t="s">
        <v>31</v>
      </c>
      <c r="M112" s="9" t="s">
        <v>32</v>
      </c>
      <c r="N112" s="9" t="s">
        <v>33</v>
      </c>
      <c r="O112" s="9" t="s">
        <v>34</v>
      </c>
      <c r="P112" s="9" t="s">
        <v>35</v>
      </c>
      <c r="Q112" s="7"/>
    </row>
    <row r="113" spans="1:17" hidden="1" x14ac:dyDescent="0.25">
      <c r="A113" s="7"/>
      <c r="B113" s="10" t="s">
        <v>36</v>
      </c>
      <c r="C113" s="10">
        <f>COUNTIF('REKOD PRESTASI MURID'!$Q$12:$Q$65,1)</f>
        <v>0</v>
      </c>
      <c r="D113" s="10">
        <f>COUNTIF('REKOD PRESTASI MURID'!$Q$12:$Q$65,2)</f>
        <v>0</v>
      </c>
      <c r="E113" s="10">
        <f>COUNTIF('REKOD PRESTASI MURID'!$Q$12:$Q$65,3)</f>
        <v>0</v>
      </c>
      <c r="F113" s="10">
        <f>COUNTIF('REKOD PRESTASI MURID'!$Q$12:$Q$65,4)</f>
        <v>0</v>
      </c>
      <c r="G113" s="10">
        <f>COUNTIF('REKOD PRESTASI MURID'!$Q$12:$Q$65,5)</f>
        <v>0</v>
      </c>
      <c r="H113" s="10">
        <f>COUNTIF('REKOD PRESTASI MURID'!$Q$12:$Q$65,6)</f>
        <v>0</v>
      </c>
      <c r="I113" s="7"/>
      <c r="J113" s="10" t="s">
        <v>36</v>
      </c>
      <c r="K113" s="10">
        <f>COUNTIF('REKOD PRESTASI MURID'!$R$12:$R$65,1)</f>
        <v>0</v>
      </c>
      <c r="L113" s="10">
        <f>COUNTIF('REKOD PRESTASI MURID'!$R$12:$R$65,2)</f>
        <v>0</v>
      </c>
      <c r="M113" s="10">
        <f>COUNTIF('REKOD PRESTASI MURID'!$R$12:$R$65,3)</f>
        <v>0</v>
      </c>
      <c r="N113" s="10">
        <f>COUNTIF('REKOD PRESTASI MURID'!$R$12:$R$65,4)</f>
        <v>0</v>
      </c>
      <c r="O113" s="10">
        <f>COUNTIF('REKOD PRESTASI MURID'!$R$12:$R$65,5)</f>
        <v>0</v>
      </c>
      <c r="P113" s="10">
        <f>COUNTIF('REKOD PRESTASI MURID'!$R$12:$R$65,6)</f>
        <v>0</v>
      </c>
      <c r="Q113" s="7"/>
    </row>
    <row r="114" spans="1:17" hidden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idden="1" x14ac:dyDescent="0.25">
      <c r="A115" s="7"/>
      <c r="B115" s="7"/>
      <c r="C115" s="7"/>
      <c r="D115" s="7"/>
      <c r="E115" s="7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idden="1" x14ac:dyDescent="0.25">
      <c r="A116" s="7"/>
      <c r="B116" s="7"/>
      <c r="C116" s="7"/>
      <c r="D116" s="7"/>
      <c r="E116" s="7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hidden="1" x14ac:dyDescent="0.25">
      <c r="A117" s="7"/>
      <c r="B117" s="7"/>
      <c r="C117" s="7"/>
      <c r="D117" s="7"/>
      <c r="E117" s="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hidden="1" x14ac:dyDescent="0.25">
      <c r="A118" s="7"/>
      <c r="B118" s="7"/>
      <c r="C118" s="7"/>
      <c r="D118" s="7"/>
      <c r="E118" s="7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hidden="1" x14ac:dyDescent="0.25">
      <c r="A119" s="7"/>
      <c r="B119" s="7"/>
      <c r="C119" s="7"/>
      <c r="D119" s="7"/>
      <c r="E119" s="7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hidden="1" x14ac:dyDescent="0.25">
      <c r="A120" s="7"/>
      <c r="B120" s="7"/>
      <c r="C120" s="7"/>
      <c r="D120" s="7"/>
      <c r="E120" s="7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idden="1" x14ac:dyDescent="0.25">
      <c r="A121" s="7"/>
      <c r="B121" s="7"/>
      <c r="C121" s="7"/>
      <c r="D121" s="7"/>
      <c r="E121" s="7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hidden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22"/>
      <c r="O122" s="22"/>
      <c r="P122" s="22"/>
      <c r="Q122" s="7"/>
    </row>
    <row r="123" spans="1:17" hidden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idden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idden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idden="1" x14ac:dyDescent="0.25">
      <c r="A126" s="7"/>
      <c r="B126" s="11"/>
      <c r="C126" s="12"/>
      <c r="D126" s="13"/>
      <c r="E126" s="13"/>
      <c r="F126" s="14" t="s">
        <v>37</v>
      </c>
      <c r="G126" s="15">
        <f>SUM(C113:H113)</f>
        <v>0</v>
      </c>
      <c r="H126" s="14" t="s">
        <v>38</v>
      </c>
      <c r="I126" s="7"/>
      <c r="J126" s="7"/>
      <c r="K126" s="7"/>
      <c r="L126" s="7"/>
      <c r="M126" s="7"/>
      <c r="N126" s="14" t="s">
        <v>37</v>
      </c>
      <c r="O126" s="15">
        <f>SUM(K113:P113)</f>
        <v>0</v>
      </c>
      <c r="P126" s="14" t="s">
        <v>38</v>
      </c>
      <c r="Q126" s="7"/>
    </row>
    <row r="127" spans="1:17" hidden="1" x14ac:dyDescent="0.25">
      <c r="A127" s="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17"/>
      <c r="P127" s="4"/>
      <c r="Q127" s="7"/>
    </row>
    <row r="128" spans="1:17" hidden="1" x14ac:dyDescent="0.25">
      <c r="A128" s="7"/>
      <c r="B128" s="4"/>
      <c r="C128" s="4"/>
      <c r="D128" s="4"/>
      <c r="E128" s="4"/>
      <c r="F128" s="4"/>
      <c r="G128" s="4"/>
      <c r="H128" s="16"/>
      <c r="I128" s="4"/>
      <c r="J128" s="4"/>
      <c r="K128" s="4"/>
      <c r="L128" s="4"/>
      <c r="M128" s="4"/>
      <c r="N128" s="4"/>
      <c r="O128" s="4"/>
      <c r="P128" s="16"/>
      <c r="Q128" s="7"/>
    </row>
    <row r="129" spans="1:17" ht="18" hidden="1" x14ac:dyDescent="0.35">
      <c r="A129" s="7"/>
      <c r="B129" s="5">
        <f>'REKOD PRESTASI MURID'!S11</f>
        <v>0</v>
      </c>
      <c r="C129" s="17" t="s">
        <v>39</v>
      </c>
      <c r="D129" s="17"/>
      <c r="E129" s="17"/>
      <c r="F129" s="17"/>
      <c r="G129" s="17"/>
      <c r="H129" s="6"/>
      <c r="I129" s="4"/>
      <c r="J129" s="5">
        <f>'REKOD PRESTASI MURID'!T11</f>
        <v>0</v>
      </c>
      <c r="K129" s="17" t="s">
        <v>40</v>
      </c>
      <c r="L129" s="17"/>
      <c r="M129" s="17"/>
      <c r="N129" s="17"/>
      <c r="O129" s="17"/>
      <c r="P129" s="6"/>
      <c r="Q129" s="7"/>
    </row>
    <row r="130" spans="1:17" ht="15.6" hidden="1" x14ac:dyDescent="0.3">
      <c r="A130" s="7"/>
      <c r="B130" s="8" t="s">
        <v>24</v>
      </c>
      <c r="C130" s="9" t="s">
        <v>30</v>
      </c>
      <c r="D130" s="9" t="s">
        <v>31</v>
      </c>
      <c r="E130" s="9" t="s">
        <v>32</v>
      </c>
      <c r="F130" s="9" t="s">
        <v>33</v>
      </c>
      <c r="G130" s="9" t="s">
        <v>34</v>
      </c>
      <c r="H130" s="9" t="s">
        <v>35</v>
      </c>
      <c r="I130" s="7"/>
      <c r="J130" s="8" t="s">
        <v>24</v>
      </c>
      <c r="K130" s="9" t="s">
        <v>30</v>
      </c>
      <c r="L130" s="9" t="s">
        <v>31</v>
      </c>
      <c r="M130" s="9" t="s">
        <v>32</v>
      </c>
      <c r="N130" s="9" t="s">
        <v>33</v>
      </c>
      <c r="O130" s="9" t="s">
        <v>34</v>
      </c>
      <c r="P130" s="9" t="s">
        <v>35</v>
      </c>
      <c r="Q130" s="7"/>
    </row>
    <row r="131" spans="1:17" hidden="1" x14ac:dyDescent="0.25">
      <c r="A131" s="7"/>
      <c r="B131" s="10" t="s">
        <v>36</v>
      </c>
      <c r="C131" s="10">
        <f>COUNTIF('REKOD PRESTASI MURID'!$S$12:$S$65,1)</f>
        <v>0</v>
      </c>
      <c r="D131" s="10">
        <f>COUNTIF('REKOD PRESTASI MURID'!$S$12:$S$65,2)</f>
        <v>0</v>
      </c>
      <c r="E131" s="10">
        <f>COUNTIF('REKOD PRESTASI MURID'!$S$12:$S$65,3)</f>
        <v>0</v>
      </c>
      <c r="F131" s="10">
        <f>COUNTIF('REKOD PRESTASI MURID'!$S$12:$S$65,4)</f>
        <v>0</v>
      </c>
      <c r="G131" s="10">
        <f>COUNTIF('REKOD PRESTASI MURID'!$S$12:$S$65,5)</f>
        <v>0</v>
      </c>
      <c r="H131" s="10">
        <f>COUNTIF('REKOD PRESTASI MURID'!$S$12:$S$65,6)</f>
        <v>0</v>
      </c>
      <c r="I131" s="7"/>
      <c r="J131" s="10" t="s">
        <v>36</v>
      </c>
      <c r="K131" s="10">
        <f>COUNTIF('REKOD PRESTASI MURID'!$T$12:$T$65,1)</f>
        <v>0</v>
      </c>
      <c r="L131" s="10">
        <f>COUNTIF('REKOD PRESTASI MURID'!$T$12:$T$65,2)</f>
        <v>0</v>
      </c>
      <c r="M131" s="10">
        <f>COUNTIF('REKOD PRESTASI MURID'!$T$12:$T$65,3)</f>
        <v>0</v>
      </c>
      <c r="N131" s="10">
        <f>COUNTIF('REKOD PRESTASI MURID'!$T$12:$T$65,4)</f>
        <v>0</v>
      </c>
      <c r="O131" s="10">
        <f>COUNTIF('REKOD PRESTASI MURID'!$T$12:$T$65,5)</f>
        <v>0</v>
      </c>
      <c r="P131" s="10">
        <f>COUNTIF('REKOD PRESTASI MURID'!$T$12:$T$65,6)</f>
        <v>0</v>
      </c>
      <c r="Q131" s="7"/>
    </row>
    <row r="132" spans="1:17" hidden="1" x14ac:dyDescent="0.25">
      <c r="A132" s="7"/>
      <c r="B132" s="18"/>
      <c r="C132" s="18"/>
      <c r="D132" s="18"/>
      <c r="E132" s="18"/>
      <c r="F132" s="18"/>
      <c r="G132" s="18"/>
      <c r="H132" s="18"/>
      <c r="I132" s="7"/>
      <c r="J132" s="18"/>
      <c r="K132" s="18"/>
      <c r="L132" s="18"/>
      <c r="M132" s="18"/>
      <c r="N132" s="18"/>
      <c r="O132" s="18"/>
      <c r="P132" s="18"/>
      <c r="Q132" s="7"/>
    </row>
    <row r="133" spans="1:17" hidden="1" x14ac:dyDescent="0.25">
      <c r="A133" s="7"/>
      <c r="B133" s="18"/>
      <c r="C133" s="18"/>
      <c r="D133" s="18"/>
      <c r="E133" s="18"/>
      <c r="F133" s="18"/>
      <c r="G133" s="18"/>
      <c r="H133" s="18"/>
      <c r="I133" s="7"/>
      <c r="J133" s="18"/>
      <c r="K133" s="18"/>
      <c r="L133" s="18"/>
      <c r="M133" s="18"/>
      <c r="N133" s="18"/>
      <c r="O133" s="18"/>
      <c r="P133" s="18"/>
      <c r="Q133" s="7"/>
    </row>
    <row r="134" spans="1:17" hidden="1" x14ac:dyDescent="0.25">
      <c r="A134" s="7"/>
      <c r="B134" s="18"/>
      <c r="C134" s="18"/>
      <c r="D134" s="18"/>
      <c r="E134" s="18"/>
      <c r="F134" s="18"/>
      <c r="G134" s="18"/>
      <c r="H134" s="18"/>
      <c r="I134" s="7"/>
      <c r="J134" s="18"/>
      <c r="K134" s="18"/>
      <c r="L134" s="18"/>
      <c r="M134" s="18"/>
      <c r="N134" s="18"/>
      <c r="O134" s="18"/>
      <c r="P134" s="18"/>
      <c r="Q134" s="7"/>
    </row>
    <row r="135" spans="1:17" hidden="1" x14ac:dyDescent="0.25">
      <c r="A135" s="7"/>
      <c r="B135" s="18"/>
      <c r="C135" s="18"/>
      <c r="D135" s="18"/>
      <c r="E135" s="18"/>
      <c r="F135" s="18"/>
      <c r="G135" s="18"/>
      <c r="H135" s="18"/>
      <c r="I135" s="7"/>
      <c r="J135" s="18"/>
      <c r="K135" s="18"/>
      <c r="L135" s="18"/>
      <c r="M135" s="18"/>
      <c r="N135" s="18"/>
      <c r="O135" s="18"/>
      <c r="P135" s="18"/>
      <c r="Q135" s="7"/>
    </row>
    <row r="136" spans="1:17" hidden="1" x14ac:dyDescent="0.25">
      <c r="A136" s="7"/>
      <c r="B136" s="18"/>
      <c r="C136" s="18"/>
      <c r="D136" s="18"/>
      <c r="E136" s="18"/>
      <c r="F136" s="18"/>
      <c r="G136" s="18"/>
      <c r="H136" s="18"/>
      <c r="I136" s="7"/>
      <c r="J136" s="18"/>
      <c r="K136" s="18"/>
      <c r="L136" s="18"/>
      <c r="M136" s="18"/>
      <c r="N136" s="18"/>
      <c r="O136" s="18"/>
      <c r="P136" s="18"/>
      <c r="Q136" s="7"/>
    </row>
    <row r="137" spans="1:17" hidden="1" x14ac:dyDescent="0.25">
      <c r="A137" s="7"/>
      <c r="B137" s="18"/>
      <c r="C137" s="18"/>
      <c r="D137" s="18"/>
      <c r="E137" s="18"/>
      <c r="F137" s="18"/>
      <c r="G137" s="18"/>
      <c r="H137" s="18"/>
      <c r="I137" s="7"/>
      <c r="J137" s="18"/>
      <c r="K137" s="18"/>
      <c r="L137" s="18"/>
      <c r="M137" s="18"/>
      <c r="N137" s="18"/>
      <c r="O137" s="18"/>
      <c r="P137" s="18"/>
      <c r="Q137" s="7"/>
    </row>
    <row r="138" spans="1:17" hidden="1" x14ac:dyDescent="0.25">
      <c r="A138" s="7"/>
      <c r="B138" s="18"/>
      <c r="C138" s="18"/>
      <c r="D138" s="18"/>
      <c r="E138" s="18"/>
      <c r="F138" s="18"/>
      <c r="G138" s="18"/>
      <c r="H138" s="18"/>
      <c r="I138" s="7"/>
      <c r="J138" s="18"/>
      <c r="K138" s="18"/>
      <c r="L138" s="18"/>
      <c r="M138" s="18"/>
      <c r="N138" s="18"/>
      <c r="O138" s="18"/>
      <c r="P138" s="18"/>
      <c r="Q138" s="7"/>
    </row>
    <row r="139" spans="1:17" hidden="1" x14ac:dyDescent="0.25">
      <c r="A139" s="7"/>
      <c r="B139" s="18"/>
      <c r="C139" s="18"/>
      <c r="D139" s="18"/>
      <c r="E139" s="18"/>
      <c r="F139" s="18"/>
      <c r="G139" s="18"/>
      <c r="H139" s="18"/>
      <c r="I139" s="7"/>
      <c r="J139" s="18"/>
      <c r="K139" s="18"/>
      <c r="L139" s="18"/>
      <c r="M139" s="18"/>
      <c r="N139" s="18"/>
      <c r="O139" s="18"/>
      <c r="P139" s="18"/>
      <c r="Q139" s="7"/>
    </row>
    <row r="140" spans="1:17" hidden="1" x14ac:dyDescent="0.25">
      <c r="A140" s="7"/>
      <c r="B140" s="18"/>
      <c r="C140" s="18"/>
      <c r="D140" s="18"/>
      <c r="E140" s="18"/>
      <c r="F140" s="18"/>
      <c r="G140" s="18"/>
      <c r="H140" s="18"/>
      <c r="I140" s="7"/>
      <c r="J140" s="18"/>
      <c r="K140" s="18"/>
      <c r="L140" s="18"/>
      <c r="M140" s="18"/>
      <c r="N140" s="18"/>
      <c r="O140" s="18"/>
      <c r="P140" s="18"/>
      <c r="Q140" s="7"/>
    </row>
    <row r="141" spans="1:17" hidden="1" x14ac:dyDescent="0.25">
      <c r="A141" s="7"/>
      <c r="B141" s="18"/>
      <c r="C141" s="18"/>
      <c r="D141" s="18"/>
      <c r="E141" s="18"/>
      <c r="F141" s="18"/>
      <c r="G141" s="18"/>
      <c r="H141" s="18"/>
      <c r="I141" s="7"/>
      <c r="J141" s="18"/>
      <c r="K141" s="18"/>
      <c r="L141" s="18"/>
      <c r="M141" s="18"/>
      <c r="N141" s="18"/>
      <c r="O141" s="18"/>
      <c r="P141" s="18"/>
      <c r="Q141" s="7"/>
    </row>
    <row r="142" spans="1:17" hidden="1" x14ac:dyDescent="0.25">
      <c r="A142" s="7"/>
      <c r="B142" s="18"/>
      <c r="C142" s="18"/>
      <c r="D142" s="18"/>
      <c r="E142" s="18"/>
      <c r="F142" s="18"/>
      <c r="G142" s="18"/>
      <c r="H142" s="18"/>
      <c r="I142" s="7"/>
      <c r="J142" s="18"/>
      <c r="K142" s="18"/>
      <c r="L142" s="18"/>
      <c r="M142" s="18"/>
      <c r="N142" s="18"/>
      <c r="O142" s="18"/>
      <c r="P142" s="18"/>
      <c r="Q142" s="7"/>
    </row>
    <row r="143" spans="1:17" hidden="1" x14ac:dyDescent="0.25">
      <c r="A143" s="7"/>
      <c r="B143" s="18"/>
      <c r="C143" s="18"/>
      <c r="D143" s="18"/>
      <c r="E143" s="18"/>
      <c r="F143" s="18"/>
      <c r="G143" s="18"/>
      <c r="H143" s="18"/>
      <c r="I143" s="7"/>
      <c r="J143" s="18"/>
      <c r="K143" s="18"/>
      <c r="L143" s="18"/>
      <c r="M143" s="18"/>
      <c r="N143" s="18"/>
      <c r="O143" s="18"/>
      <c r="P143" s="18"/>
      <c r="Q143" s="7"/>
    </row>
    <row r="144" spans="1:17" hidden="1" x14ac:dyDescent="0.25">
      <c r="A144" s="7"/>
      <c r="B144" s="18"/>
      <c r="C144" s="18"/>
      <c r="D144" s="18"/>
      <c r="E144" s="18"/>
      <c r="F144" s="14" t="s">
        <v>37</v>
      </c>
      <c r="G144" s="15">
        <f>SUM(C131:H131)</f>
        <v>0</v>
      </c>
      <c r="H144" s="14" t="s">
        <v>38</v>
      </c>
      <c r="I144" s="13"/>
      <c r="J144" s="18"/>
      <c r="K144" s="18"/>
      <c r="L144" s="18"/>
      <c r="M144" s="18"/>
      <c r="N144" s="14" t="s">
        <v>37</v>
      </c>
      <c r="O144" s="15">
        <f>SUM(K131:P131)</f>
        <v>0</v>
      </c>
      <c r="P144" s="14" t="s">
        <v>38</v>
      </c>
      <c r="Q144" s="7"/>
    </row>
    <row r="145" spans="1:17" hidden="1" x14ac:dyDescent="0.25">
      <c r="A145" s="7"/>
      <c r="B145" s="7"/>
      <c r="C145" s="7"/>
      <c r="D145" s="7"/>
      <c r="E145" s="7"/>
      <c r="F145" s="7"/>
      <c r="G145" s="13"/>
      <c r="H145" s="19"/>
      <c r="I145" s="13"/>
      <c r="J145" s="7"/>
      <c r="K145" s="7"/>
      <c r="L145" s="7"/>
      <c r="M145" s="7"/>
      <c r="N145" s="7"/>
      <c r="O145" s="13"/>
      <c r="P145" s="19"/>
      <c r="Q145" s="7"/>
    </row>
    <row r="146" spans="1:17" hidden="1" x14ac:dyDescent="0.25">
      <c r="A146" s="7"/>
      <c r="B146" s="7"/>
      <c r="C146" s="7"/>
      <c r="D146" s="7"/>
      <c r="E146" s="7"/>
      <c r="F146" s="7"/>
      <c r="G146" s="13"/>
      <c r="H146" s="19"/>
      <c r="I146" s="13"/>
      <c r="J146" s="7"/>
      <c r="K146" s="7"/>
      <c r="L146" s="7"/>
      <c r="M146" s="7"/>
      <c r="N146" s="7"/>
      <c r="O146" s="13"/>
      <c r="P146" s="19"/>
      <c r="Q146" s="7"/>
    </row>
    <row r="147" spans="1:17" ht="18" hidden="1" x14ac:dyDescent="0.35">
      <c r="A147" s="7"/>
      <c r="B147" s="5">
        <f>'REKOD PRESTASI MURID'!U11</f>
        <v>0</v>
      </c>
      <c r="C147" s="4" t="s">
        <v>41</v>
      </c>
      <c r="D147" s="4"/>
      <c r="E147" s="4"/>
      <c r="F147" s="4"/>
      <c r="G147" s="4"/>
      <c r="H147" s="6"/>
      <c r="I147" s="4"/>
      <c r="J147" s="5">
        <f>'REKOD PRESTASI MURID'!V11</f>
        <v>0</v>
      </c>
      <c r="K147" s="4" t="s">
        <v>42</v>
      </c>
      <c r="L147" s="4"/>
      <c r="M147" s="4"/>
      <c r="N147" s="4"/>
      <c r="O147" s="4"/>
      <c r="P147" s="6"/>
      <c r="Q147" s="7"/>
    </row>
    <row r="148" spans="1:17" ht="15.6" hidden="1" x14ac:dyDescent="0.3">
      <c r="A148" s="7"/>
      <c r="B148" s="8" t="s">
        <v>24</v>
      </c>
      <c r="C148" s="9" t="s">
        <v>30</v>
      </c>
      <c r="D148" s="9" t="s">
        <v>31</v>
      </c>
      <c r="E148" s="9" t="s">
        <v>32</v>
      </c>
      <c r="F148" s="9" t="s">
        <v>33</v>
      </c>
      <c r="G148" s="9" t="s">
        <v>34</v>
      </c>
      <c r="H148" s="9" t="s">
        <v>35</v>
      </c>
      <c r="I148" s="7"/>
      <c r="J148" s="8" t="s">
        <v>24</v>
      </c>
      <c r="K148" s="9" t="s">
        <v>30</v>
      </c>
      <c r="L148" s="9" t="s">
        <v>31</v>
      </c>
      <c r="M148" s="9" t="s">
        <v>32</v>
      </c>
      <c r="N148" s="9" t="s">
        <v>33</v>
      </c>
      <c r="O148" s="9" t="s">
        <v>34</v>
      </c>
      <c r="P148" s="9" t="s">
        <v>35</v>
      </c>
      <c r="Q148" s="7"/>
    </row>
    <row r="149" spans="1:17" hidden="1" x14ac:dyDescent="0.25">
      <c r="A149" s="7"/>
      <c r="B149" s="10" t="s">
        <v>36</v>
      </c>
      <c r="C149" s="10">
        <f>COUNTIF('REKOD PRESTASI MURID'!$U$12:$U$65,1)</f>
        <v>0</v>
      </c>
      <c r="D149" s="10">
        <f>COUNTIF('REKOD PRESTASI MURID'!$U$12:$U$65,2)</f>
        <v>0</v>
      </c>
      <c r="E149" s="10">
        <f>COUNTIF('REKOD PRESTASI MURID'!$U$12:$U$65,3)</f>
        <v>0</v>
      </c>
      <c r="F149" s="10">
        <f>COUNTIF('REKOD PRESTASI MURID'!$U$12:$U$65,4)</f>
        <v>0</v>
      </c>
      <c r="G149" s="10">
        <f>COUNTIF('REKOD PRESTASI MURID'!$U$12:$U$65,5)</f>
        <v>0</v>
      </c>
      <c r="H149" s="10">
        <f>COUNTIF('REKOD PRESTASI MURID'!$U$12:$U$65,6)</f>
        <v>0</v>
      </c>
      <c r="I149" s="7"/>
      <c r="J149" s="10" t="s">
        <v>36</v>
      </c>
      <c r="K149" s="10">
        <f>COUNTIF('REKOD PRESTASI MURID'!$V$12:$V$65,1)</f>
        <v>0</v>
      </c>
      <c r="L149" s="10">
        <f>COUNTIF('REKOD PRESTASI MURID'!$V$12:$V$65,2)</f>
        <v>0</v>
      </c>
      <c r="M149" s="10">
        <f>COUNTIF('REKOD PRESTASI MURID'!$V$12:$V$65,3)</f>
        <v>0</v>
      </c>
      <c r="N149" s="10">
        <f>COUNTIF('REKOD PRESTASI MURID'!$V$12:$V$65,4)</f>
        <v>0</v>
      </c>
      <c r="O149" s="10">
        <f>COUNTIF('REKOD PRESTASI MURID'!$V$12:$V$65,5)</f>
        <v>0</v>
      </c>
      <c r="P149" s="10">
        <f>COUNTIF('REKOD PRESTASI MURID'!$V$12:$V$65,6)</f>
        <v>0</v>
      </c>
      <c r="Q149" s="7"/>
    </row>
    <row r="150" spans="1:17" hidden="1" x14ac:dyDescent="0.25">
      <c r="A150" s="7"/>
      <c r="B150" s="7"/>
      <c r="C150" s="7"/>
      <c r="D150" s="7"/>
      <c r="E150" s="4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idden="1" x14ac:dyDescent="0.25">
      <c r="A151" s="7"/>
      <c r="B151" s="7"/>
      <c r="C151" s="7"/>
      <c r="D151" s="7"/>
      <c r="E151" s="7"/>
      <c r="F151" s="4"/>
      <c r="G151" s="4"/>
      <c r="H151" s="4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idden="1" x14ac:dyDescent="0.25">
      <c r="A152" s="7"/>
      <c r="B152" s="7"/>
      <c r="C152" s="7"/>
      <c r="D152" s="7"/>
      <c r="E152" s="7"/>
      <c r="F152" s="4"/>
      <c r="G152" s="4"/>
      <c r="H152" s="4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idden="1" x14ac:dyDescent="0.25">
      <c r="A153" s="7"/>
      <c r="B153" s="7"/>
      <c r="C153" s="7"/>
      <c r="D153" s="7"/>
      <c r="E153" s="7"/>
      <c r="F153" s="4"/>
      <c r="G153" s="4"/>
      <c r="H153" s="4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idden="1" x14ac:dyDescent="0.25">
      <c r="A154" s="7"/>
      <c r="B154" s="7"/>
      <c r="C154" s="7"/>
      <c r="D154" s="7"/>
      <c r="E154" s="7"/>
      <c r="F154" s="4"/>
      <c r="G154" s="4"/>
      <c r="H154" s="4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idden="1" x14ac:dyDescent="0.25">
      <c r="A155" s="7"/>
      <c r="B155" s="7"/>
      <c r="C155" s="7"/>
      <c r="D155" s="7"/>
      <c r="E155" s="7"/>
      <c r="F155" s="4"/>
      <c r="G155" s="4"/>
      <c r="H155" s="4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idden="1" x14ac:dyDescent="0.25">
      <c r="A156" s="7"/>
      <c r="B156" s="7"/>
      <c r="C156" s="7"/>
      <c r="D156" s="7"/>
      <c r="E156" s="7"/>
      <c r="F156" s="4"/>
      <c r="G156" s="4"/>
      <c r="H156" s="4"/>
      <c r="I156" s="4"/>
      <c r="J156" s="7"/>
      <c r="K156" s="7"/>
      <c r="L156" s="7"/>
      <c r="M156" s="7"/>
      <c r="N156" s="22"/>
      <c r="O156" s="22"/>
      <c r="P156" s="22"/>
      <c r="Q156" s="7"/>
    </row>
    <row r="157" spans="1:17" hidden="1" x14ac:dyDescent="0.25">
      <c r="A157" s="7"/>
      <c r="B157" s="7"/>
      <c r="C157" s="7"/>
      <c r="D157" s="7"/>
      <c r="E157" s="7"/>
      <c r="F157" s="22"/>
      <c r="G157" s="22"/>
      <c r="H157" s="22"/>
      <c r="I157" s="7"/>
      <c r="J157" s="7"/>
      <c r="K157" s="7"/>
      <c r="L157" s="7"/>
      <c r="M157" s="7"/>
      <c r="N157" s="22"/>
      <c r="O157" s="22"/>
      <c r="P157" s="22"/>
      <c r="Q157" s="7"/>
    </row>
    <row r="158" spans="1:17" hidden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2"/>
      <c r="O158" s="22"/>
      <c r="P158" s="22"/>
      <c r="Q158" s="7"/>
    </row>
    <row r="159" spans="1:17" hidden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idden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idden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idden="1" x14ac:dyDescent="0.25">
      <c r="A162" s="7"/>
      <c r="B162" s="11"/>
      <c r="C162" s="12"/>
      <c r="D162" s="13"/>
      <c r="E162" s="13"/>
      <c r="F162" s="14" t="s">
        <v>37</v>
      </c>
      <c r="G162" s="15">
        <f>SUM(C149:H149)</f>
        <v>0</v>
      </c>
      <c r="H162" s="14" t="s">
        <v>38</v>
      </c>
      <c r="I162" s="7"/>
      <c r="J162" s="7"/>
      <c r="K162" s="7"/>
      <c r="L162" s="7"/>
      <c r="M162" s="7"/>
      <c r="N162" s="14" t="s">
        <v>37</v>
      </c>
      <c r="O162" s="15">
        <f>SUM(K149:P149)</f>
        <v>0</v>
      </c>
      <c r="P162" s="14" t="s">
        <v>38</v>
      </c>
      <c r="Q162" s="7"/>
    </row>
    <row r="163" spans="1:17" hidden="1" x14ac:dyDescent="0.25">
      <c r="A163" s="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7"/>
      <c r="P163" s="4"/>
      <c r="Q163" s="7"/>
    </row>
    <row r="164" spans="1:17" hidden="1" x14ac:dyDescent="0.25">
      <c r="A164" s="7"/>
      <c r="B164" s="4"/>
      <c r="C164" s="4"/>
      <c r="D164" s="4"/>
      <c r="E164" s="4"/>
      <c r="F164" s="4"/>
      <c r="G164" s="4"/>
      <c r="H164" s="16"/>
      <c r="I164" s="4"/>
      <c r="J164" s="4"/>
      <c r="K164" s="4"/>
      <c r="L164" s="4"/>
      <c r="M164" s="4"/>
      <c r="N164" s="4"/>
      <c r="O164" s="4"/>
      <c r="P164" s="16"/>
      <c r="Q164" s="7"/>
    </row>
    <row r="165" spans="1:17" ht="18" hidden="1" x14ac:dyDescent="0.35">
      <c r="A165" s="7"/>
      <c r="B165" s="5">
        <f>'REKOD PRESTASI MURID'!W11</f>
        <v>0</v>
      </c>
      <c r="C165" s="17" t="s">
        <v>43</v>
      </c>
      <c r="D165" s="17"/>
      <c r="E165" s="17"/>
      <c r="F165" s="17"/>
      <c r="G165" s="17"/>
      <c r="H165" s="6"/>
      <c r="I165" s="4"/>
      <c r="J165" s="5">
        <f>'REKOD PRESTASI MURID'!X11</f>
        <v>0</v>
      </c>
      <c r="K165" s="17" t="s">
        <v>44</v>
      </c>
      <c r="L165" s="17"/>
      <c r="M165" s="17"/>
      <c r="N165" s="17"/>
      <c r="O165" s="17"/>
      <c r="P165" s="6"/>
      <c r="Q165" s="7"/>
    </row>
    <row r="166" spans="1:17" ht="15.6" hidden="1" x14ac:dyDescent="0.3">
      <c r="A166" s="7"/>
      <c r="B166" s="8" t="s">
        <v>24</v>
      </c>
      <c r="C166" s="9" t="s">
        <v>30</v>
      </c>
      <c r="D166" s="9" t="s">
        <v>31</v>
      </c>
      <c r="E166" s="9" t="s">
        <v>32</v>
      </c>
      <c r="F166" s="9" t="s">
        <v>33</v>
      </c>
      <c r="G166" s="9" t="s">
        <v>34</v>
      </c>
      <c r="H166" s="9" t="s">
        <v>35</v>
      </c>
      <c r="I166" s="7"/>
      <c r="J166" s="8" t="s">
        <v>24</v>
      </c>
      <c r="K166" s="9" t="s">
        <v>30</v>
      </c>
      <c r="L166" s="9" t="s">
        <v>31</v>
      </c>
      <c r="M166" s="9" t="s">
        <v>32</v>
      </c>
      <c r="N166" s="9" t="s">
        <v>33</v>
      </c>
      <c r="O166" s="9" t="s">
        <v>34</v>
      </c>
      <c r="P166" s="9" t="s">
        <v>35</v>
      </c>
      <c r="Q166" s="7"/>
    </row>
    <row r="167" spans="1:17" hidden="1" x14ac:dyDescent="0.25">
      <c r="A167" s="7"/>
      <c r="B167" s="10" t="s">
        <v>36</v>
      </c>
      <c r="C167" s="10">
        <f>COUNTIF('REKOD PRESTASI MURID'!$W$12:$W$65,1)</f>
        <v>0</v>
      </c>
      <c r="D167" s="10">
        <f>COUNTIF('REKOD PRESTASI MURID'!$W$12:$W$65,2)</f>
        <v>0</v>
      </c>
      <c r="E167" s="10">
        <f>COUNTIF('REKOD PRESTASI MURID'!$W$12:$W$65,3)</f>
        <v>0</v>
      </c>
      <c r="F167" s="10">
        <f>COUNTIF('REKOD PRESTASI MURID'!$W$12:$W$65,4)</f>
        <v>0</v>
      </c>
      <c r="G167" s="10">
        <f>COUNTIF('REKOD PRESTASI MURID'!$W$12:$W$65,5)</f>
        <v>0</v>
      </c>
      <c r="H167" s="10">
        <f>COUNTIF('REKOD PRESTASI MURID'!$W$12:$W$65,6)</f>
        <v>0</v>
      </c>
      <c r="I167" s="7"/>
      <c r="J167" s="10" t="s">
        <v>36</v>
      </c>
      <c r="K167" s="10">
        <f>COUNTIF('REKOD PRESTASI MURID'!$X$12:$X$65,1)</f>
        <v>0</v>
      </c>
      <c r="L167" s="10">
        <f>COUNTIF('REKOD PRESTASI MURID'!$X$12:$X$65,2)</f>
        <v>0</v>
      </c>
      <c r="M167" s="10">
        <f>COUNTIF('REKOD PRESTASI MURID'!$X$12:$X$65,3)</f>
        <v>0</v>
      </c>
      <c r="N167" s="10">
        <f>COUNTIF('REKOD PRESTASI MURID'!$X$12:$X$65,4)</f>
        <v>0</v>
      </c>
      <c r="O167" s="10">
        <f>COUNTIF('REKOD PRESTASI MURID'!$X$12:$X$65,5)</f>
        <v>0</v>
      </c>
      <c r="P167" s="10">
        <f>COUNTIF('REKOD PRESTASI MURID'!$X$12:$X$65,6)</f>
        <v>0</v>
      </c>
      <c r="Q167" s="7"/>
    </row>
    <row r="168" spans="1:17" hidden="1" x14ac:dyDescent="0.25">
      <c r="A168" s="7"/>
      <c r="B168" s="18"/>
      <c r="C168" s="18"/>
      <c r="D168" s="18"/>
      <c r="E168" s="18"/>
      <c r="F168" s="18"/>
      <c r="G168" s="18"/>
      <c r="H168" s="18"/>
      <c r="I168" s="7"/>
      <c r="J168" s="18"/>
      <c r="K168" s="18"/>
      <c r="L168" s="18"/>
      <c r="M168" s="18"/>
      <c r="N168" s="18"/>
      <c r="O168" s="18"/>
      <c r="P168" s="18"/>
      <c r="Q168" s="7"/>
    </row>
    <row r="169" spans="1:17" hidden="1" x14ac:dyDescent="0.25">
      <c r="A169" s="7"/>
      <c r="B169" s="18"/>
      <c r="C169" s="18"/>
      <c r="D169" s="18"/>
      <c r="E169" s="18"/>
      <c r="F169" s="18"/>
      <c r="G169" s="18"/>
      <c r="H169" s="18"/>
      <c r="I169" s="7"/>
      <c r="J169" s="18"/>
      <c r="K169" s="18"/>
      <c r="L169" s="18"/>
      <c r="M169" s="18"/>
      <c r="N169" s="18"/>
      <c r="O169" s="18"/>
      <c r="P169" s="18"/>
      <c r="Q169" s="7"/>
    </row>
    <row r="170" spans="1:17" hidden="1" x14ac:dyDescent="0.25">
      <c r="A170" s="7"/>
      <c r="B170" s="18"/>
      <c r="C170" s="18"/>
      <c r="D170" s="18"/>
      <c r="E170" s="18"/>
      <c r="F170" s="18"/>
      <c r="G170" s="18"/>
      <c r="H170" s="18"/>
      <c r="I170" s="7"/>
      <c r="J170" s="18"/>
      <c r="K170" s="18"/>
      <c r="L170" s="18"/>
      <c r="M170" s="18"/>
      <c r="N170" s="18"/>
      <c r="O170" s="18"/>
      <c r="P170" s="18"/>
      <c r="Q170" s="7"/>
    </row>
    <row r="171" spans="1:17" hidden="1" x14ac:dyDescent="0.25">
      <c r="A171" s="7"/>
      <c r="B171" s="18"/>
      <c r="C171" s="18"/>
      <c r="D171" s="18"/>
      <c r="E171" s="18"/>
      <c r="F171" s="18"/>
      <c r="G171" s="18"/>
      <c r="H171" s="18"/>
      <c r="I171" s="7"/>
      <c r="J171" s="18"/>
      <c r="K171" s="18"/>
      <c r="L171" s="18"/>
      <c r="M171" s="18"/>
      <c r="N171" s="18"/>
      <c r="O171" s="18"/>
      <c r="P171" s="18"/>
      <c r="Q171" s="7"/>
    </row>
    <row r="172" spans="1:17" hidden="1" x14ac:dyDescent="0.25">
      <c r="A172" s="7"/>
      <c r="B172" s="18"/>
      <c r="C172" s="18"/>
      <c r="D172" s="18"/>
      <c r="E172" s="18"/>
      <c r="F172" s="18"/>
      <c r="G172" s="18"/>
      <c r="H172" s="18"/>
      <c r="I172" s="7"/>
      <c r="J172" s="18"/>
      <c r="K172" s="18"/>
      <c r="L172" s="18"/>
      <c r="M172" s="18"/>
      <c r="N172" s="18"/>
      <c r="O172" s="18"/>
      <c r="P172" s="18"/>
      <c r="Q172" s="7"/>
    </row>
    <row r="173" spans="1:17" hidden="1" x14ac:dyDescent="0.25">
      <c r="A173" s="7"/>
      <c r="B173" s="18"/>
      <c r="C173" s="18"/>
      <c r="D173" s="18"/>
      <c r="E173" s="18"/>
      <c r="F173" s="18"/>
      <c r="G173" s="18"/>
      <c r="H173" s="18"/>
      <c r="I173" s="7"/>
      <c r="J173" s="18"/>
      <c r="K173" s="18"/>
      <c r="L173" s="18"/>
      <c r="M173" s="18"/>
      <c r="N173" s="18"/>
      <c r="O173" s="18"/>
      <c r="P173" s="18"/>
      <c r="Q173" s="7"/>
    </row>
    <row r="174" spans="1:17" hidden="1" x14ac:dyDescent="0.25">
      <c r="A174" s="7"/>
      <c r="B174" s="18"/>
      <c r="C174" s="18"/>
      <c r="D174" s="18"/>
      <c r="E174" s="18"/>
      <c r="F174" s="18"/>
      <c r="G174" s="18"/>
      <c r="H174" s="18"/>
      <c r="I174" s="7"/>
      <c r="J174" s="18"/>
      <c r="K174" s="18"/>
      <c r="L174" s="18"/>
      <c r="M174" s="18"/>
      <c r="N174" s="18"/>
      <c r="O174" s="18"/>
      <c r="P174" s="18"/>
      <c r="Q174" s="7"/>
    </row>
    <row r="175" spans="1:17" hidden="1" x14ac:dyDescent="0.25">
      <c r="A175" s="7"/>
      <c r="B175" s="18"/>
      <c r="C175" s="18"/>
      <c r="D175" s="18"/>
      <c r="E175" s="18"/>
      <c r="F175" s="18"/>
      <c r="G175" s="18"/>
      <c r="H175" s="18"/>
      <c r="I175" s="7"/>
      <c r="J175" s="18"/>
      <c r="K175" s="18"/>
      <c r="L175" s="18"/>
      <c r="M175" s="18"/>
      <c r="N175" s="18"/>
      <c r="O175" s="18"/>
      <c r="P175" s="18"/>
      <c r="Q175" s="7"/>
    </row>
    <row r="176" spans="1:17" hidden="1" x14ac:dyDescent="0.25">
      <c r="A176" s="7"/>
      <c r="B176" s="18"/>
      <c r="C176" s="18"/>
      <c r="D176" s="18"/>
      <c r="E176" s="18"/>
      <c r="F176" s="18"/>
      <c r="G176" s="18"/>
      <c r="H176" s="18"/>
      <c r="I176" s="7"/>
      <c r="J176" s="18"/>
      <c r="K176" s="18"/>
      <c r="L176" s="18"/>
      <c r="M176" s="18"/>
      <c r="N176" s="18"/>
      <c r="O176" s="18"/>
      <c r="P176" s="18"/>
      <c r="Q176" s="7"/>
    </row>
    <row r="177" spans="1:17" hidden="1" x14ac:dyDescent="0.25">
      <c r="A177" s="7"/>
      <c r="B177" s="18"/>
      <c r="C177" s="18"/>
      <c r="D177" s="18"/>
      <c r="E177" s="18"/>
      <c r="F177" s="18"/>
      <c r="G177" s="18"/>
      <c r="H177" s="18"/>
      <c r="I177" s="7"/>
      <c r="J177" s="18"/>
      <c r="K177" s="18"/>
      <c r="L177" s="18"/>
      <c r="M177" s="18"/>
      <c r="N177" s="18"/>
      <c r="O177" s="18"/>
      <c r="P177" s="18"/>
      <c r="Q177" s="7"/>
    </row>
    <row r="178" spans="1:17" hidden="1" x14ac:dyDescent="0.25">
      <c r="A178" s="7"/>
      <c r="B178" s="18"/>
      <c r="C178" s="18"/>
      <c r="D178" s="18"/>
      <c r="E178" s="18"/>
      <c r="F178" s="18"/>
      <c r="G178" s="18"/>
      <c r="H178" s="18"/>
      <c r="I178" s="7"/>
      <c r="J178" s="18"/>
      <c r="K178" s="18"/>
      <c r="L178" s="18"/>
      <c r="M178" s="18"/>
      <c r="N178" s="18"/>
      <c r="O178" s="18"/>
      <c r="P178" s="18"/>
      <c r="Q178" s="7"/>
    </row>
    <row r="179" spans="1:17" hidden="1" x14ac:dyDescent="0.25">
      <c r="A179" s="7"/>
      <c r="B179" s="18"/>
      <c r="C179" s="18"/>
      <c r="D179" s="18"/>
      <c r="E179" s="18"/>
      <c r="F179" s="18"/>
      <c r="G179" s="18"/>
      <c r="H179" s="18"/>
      <c r="I179" s="7"/>
      <c r="J179" s="18"/>
      <c r="K179" s="18"/>
      <c r="L179" s="18"/>
      <c r="M179" s="18"/>
      <c r="N179" s="18"/>
      <c r="O179" s="18"/>
      <c r="P179" s="18"/>
      <c r="Q179" s="7"/>
    </row>
    <row r="180" spans="1:17" hidden="1" x14ac:dyDescent="0.25">
      <c r="A180" s="7"/>
      <c r="B180" s="18"/>
      <c r="C180" s="18"/>
      <c r="D180" s="18"/>
      <c r="E180" s="18"/>
      <c r="F180" s="14" t="s">
        <v>37</v>
      </c>
      <c r="G180" s="15">
        <f>SUM(C167:H167)</f>
        <v>0</v>
      </c>
      <c r="H180" s="14" t="s">
        <v>38</v>
      </c>
      <c r="I180" s="13"/>
      <c r="J180" s="18"/>
      <c r="K180" s="18"/>
      <c r="L180" s="18"/>
      <c r="M180" s="18"/>
      <c r="N180" s="14" t="s">
        <v>37</v>
      </c>
      <c r="O180" s="15">
        <f>SUM(K167:P167)</f>
        <v>0</v>
      </c>
      <c r="P180" s="14" t="s">
        <v>38</v>
      </c>
      <c r="Q180" s="7"/>
    </row>
    <row r="181" spans="1:17" hidden="1" x14ac:dyDescent="0.25">
      <c r="A181" s="7"/>
      <c r="B181" s="7"/>
      <c r="C181" s="7"/>
      <c r="D181" s="7"/>
      <c r="E181" s="7"/>
      <c r="F181" s="7"/>
      <c r="G181" s="13"/>
      <c r="H181" s="19"/>
      <c r="I181" s="13"/>
      <c r="J181" s="7"/>
      <c r="K181" s="7"/>
      <c r="L181" s="7"/>
      <c r="M181" s="7"/>
      <c r="N181" s="7"/>
      <c r="O181" s="13"/>
      <c r="P181" s="19"/>
      <c r="Q181" s="7"/>
    </row>
    <row r="182" spans="1:17" hidden="1" x14ac:dyDescent="0.25">
      <c r="A182" s="7"/>
      <c r="B182" s="7"/>
      <c r="C182" s="7"/>
      <c r="D182" s="7"/>
      <c r="E182" s="7"/>
      <c r="F182" s="7"/>
      <c r="G182" s="13"/>
      <c r="H182" s="19"/>
      <c r="I182" s="13"/>
      <c r="J182" s="7"/>
      <c r="K182" s="7"/>
      <c r="L182" s="7"/>
      <c r="M182" s="7"/>
      <c r="N182" s="7"/>
      <c r="O182" s="13"/>
      <c r="P182" s="19"/>
      <c r="Q182" s="7"/>
    </row>
    <row r="183" spans="1:17" ht="18" hidden="1" x14ac:dyDescent="0.35">
      <c r="A183" s="7"/>
      <c r="B183" s="23">
        <f>'REKOD PRESTASI MURID'!Y11</f>
        <v>0</v>
      </c>
      <c r="C183" s="23" t="s">
        <v>45</v>
      </c>
      <c r="D183" s="23"/>
      <c r="E183" s="23"/>
      <c r="F183" s="23"/>
      <c r="G183" s="23"/>
      <c r="H183" s="23"/>
      <c r="I183" s="13"/>
      <c r="J183" s="5">
        <f>'REKOD PRESTASI MURID'!Z11</f>
        <v>0</v>
      </c>
      <c r="K183" s="17" t="s">
        <v>46</v>
      </c>
      <c r="L183" s="17"/>
      <c r="M183" s="17"/>
      <c r="N183" s="24"/>
      <c r="O183" s="25"/>
      <c r="P183" s="11"/>
      <c r="Q183" s="7"/>
    </row>
    <row r="184" spans="1:17" ht="15.6" hidden="1" x14ac:dyDescent="0.3">
      <c r="A184" s="7"/>
      <c r="B184" s="8" t="s">
        <v>24</v>
      </c>
      <c r="C184" s="9" t="s">
        <v>30</v>
      </c>
      <c r="D184" s="9" t="s">
        <v>31</v>
      </c>
      <c r="E184" s="9" t="s">
        <v>32</v>
      </c>
      <c r="F184" s="9" t="s">
        <v>33</v>
      </c>
      <c r="G184" s="9" t="s">
        <v>34</v>
      </c>
      <c r="H184" s="9" t="s">
        <v>35</v>
      </c>
      <c r="I184" s="7"/>
      <c r="J184" s="8" t="s">
        <v>24</v>
      </c>
      <c r="K184" s="9" t="s">
        <v>30</v>
      </c>
      <c r="L184" s="9" t="s">
        <v>31</v>
      </c>
      <c r="M184" s="9" t="s">
        <v>32</v>
      </c>
      <c r="N184" s="9" t="s">
        <v>33</v>
      </c>
      <c r="O184" s="9" t="s">
        <v>34</v>
      </c>
      <c r="P184" s="9" t="s">
        <v>35</v>
      </c>
      <c r="Q184" s="7"/>
    </row>
    <row r="185" spans="1:17" hidden="1" x14ac:dyDescent="0.25">
      <c r="A185" s="7"/>
      <c r="B185" s="10" t="s">
        <v>36</v>
      </c>
      <c r="C185" s="10">
        <f>COUNTIF('REKOD PRESTASI MURID'!$Y$12:$Y$65,1)</f>
        <v>0</v>
      </c>
      <c r="D185" s="10">
        <f>COUNTIF('REKOD PRESTASI MURID'!$Y$12:$Y$65,2)</f>
        <v>0</v>
      </c>
      <c r="E185" s="10">
        <f>COUNTIF('REKOD PRESTASI MURID'!$Y$12:$Y$65,3)</f>
        <v>0</v>
      </c>
      <c r="F185" s="10">
        <f>COUNTIF('REKOD PRESTASI MURID'!$Y$12:$Y$65,4)</f>
        <v>0</v>
      </c>
      <c r="G185" s="10">
        <f>COUNTIF('REKOD PRESTASI MURID'!$Y$12:$Y$65,5)</f>
        <v>0</v>
      </c>
      <c r="H185" s="10">
        <f>COUNTIF('REKOD PRESTASI MURID'!$Y$12:$Y$65,6)</f>
        <v>0</v>
      </c>
      <c r="I185" s="7"/>
      <c r="J185" s="10" t="s">
        <v>36</v>
      </c>
      <c r="K185" s="10">
        <f>COUNTIF('REKOD PRESTASI MURID'!$Z$12:$Z$65,1)</f>
        <v>0</v>
      </c>
      <c r="L185" s="10">
        <f>COUNTIF('REKOD PRESTASI MURID'!$Z$12:$Z$65,2)</f>
        <v>0</v>
      </c>
      <c r="M185" s="10">
        <f>COUNTIF('REKOD PRESTASI MURID'!$Z$12:$Z$65,3)</f>
        <v>0</v>
      </c>
      <c r="N185" s="10">
        <f>COUNTIF('REKOD PRESTASI MURID'!$Z$12:$Z$65,4)</f>
        <v>0</v>
      </c>
      <c r="O185" s="10">
        <f>COUNTIF('REKOD PRESTASI MURID'!$Z$12:$Z$65,5)</f>
        <v>0</v>
      </c>
      <c r="P185" s="10">
        <f>COUNTIF('REKOD PRESTASI MURID'!$Z$12:$Z$65,6)</f>
        <v>0</v>
      </c>
      <c r="Q185" s="7"/>
    </row>
    <row r="186" spans="1:17" hidden="1" x14ac:dyDescent="0.25">
      <c r="A186" s="7"/>
      <c r="B186" s="18"/>
      <c r="C186" s="18"/>
      <c r="D186" s="18"/>
      <c r="E186" s="18"/>
      <c r="F186" s="18"/>
      <c r="G186" s="18"/>
      <c r="H186" s="18"/>
      <c r="I186" s="7"/>
      <c r="J186" s="18"/>
      <c r="K186" s="18"/>
      <c r="L186" s="18"/>
      <c r="M186" s="18"/>
      <c r="N186" s="18"/>
      <c r="O186" s="18"/>
      <c r="P186" s="18"/>
      <c r="Q186" s="7"/>
    </row>
    <row r="187" spans="1:17" hidden="1" x14ac:dyDescent="0.25">
      <c r="A187" s="7"/>
      <c r="B187" s="18"/>
      <c r="C187" s="18"/>
      <c r="D187" s="18"/>
      <c r="E187" s="18"/>
      <c r="F187" s="18"/>
      <c r="G187" s="18"/>
      <c r="H187" s="18"/>
      <c r="I187" s="7"/>
      <c r="J187" s="18"/>
      <c r="K187" s="18"/>
      <c r="L187" s="18"/>
      <c r="M187" s="18"/>
      <c r="N187" s="18"/>
      <c r="O187" s="18"/>
      <c r="P187" s="18"/>
      <c r="Q187" s="7"/>
    </row>
    <row r="188" spans="1:17" hidden="1" x14ac:dyDescent="0.25">
      <c r="A188" s="7"/>
      <c r="B188" s="18"/>
      <c r="C188" s="18"/>
      <c r="D188" s="18"/>
      <c r="E188" s="18"/>
      <c r="F188" s="18"/>
      <c r="G188" s="18"/>
      <c r="H188" s="18"/>
      <c r="I188" s="7"/>
      <c r="J188" s="18"/>
      <c r="K188" s="18"/>
      <c r="L188" s="18"/>
      <c r="M188" s="18"/>
      <c r="N188" s="18"/>
      <c r="O188" s="18"/>
      <c r="P188" s="18"/>
      <c r="Q188" s="7"/>
    </row>
    <row r="189" spans="1:17" hidden="1" x14ac:dyDescent="0.25">
      <c r="A189" s="7"/>
      <c r="B189" s="18"/>
      <c r="C189" s="18"/>
      <c r="D189" s="18"/>
      <c r="E189" s="18"/>
      <c r="F189" s="18"/>
      <c r="G189" s="18"/>
      <c r="H189" s="18"/>
      <c r="I189" s="7"/>
      <c r="J189" s="18"/>
      <c r="K189" s="18"/>
      <c r="L189" s="18"/>
      <c r="M189" s="18"/>
      <c r="N189" s="18"/>
      <c r="O189" s="18"/>
      <c r="P189" s="18"/>
      <c r="Q189" s="7"/>
    </row>
    <row r="190" spans="1:17" hidden="1" x14ac:dyDescent="0.25">
      <c r="A190" s="7"/>
      <c r="B190" s="18"/>
      <c r="C190" s="18"/>
      <c r="D190" s="18"/>
      <c r="E190" s="18"/>
      <c r="F190" s="18"/>
      <c r="G190" s="18"/>
      <c r="H190" s="18"/>
      <c r="I190" s="7"/>
      <c r="J190" s="18"/>
      <c r="K190" s="18"/>
      <c r="L190" s="18"/>
      <c r="M190" s="18"/>
      <c r="N190" s="18"/>
      <c r="O190" s="18"/>
      <c r="P190" s="18"/>
      <c r="Q190" s="7"/>
    </row>
    <row r="191" spans="1:17" hidden="1" x14ac:dyDescent="0.25">
      <c r="A191" s="7"/>
      <c r="B191" s="18"/>
      <c r="C191" s="18"/>
      <c r="D191" s="18"/>
      <c r="E191" s="18"/>
      <c r="F191" s="18"/>
      <c r="G191" s="18"/>
      <c r="H191" s="18"/>
      <c r="I191" s="7"/>
      <c r="J191" s="18"/>
      <c r="K191" s="18"/>
      <c r="L191" s="18"/>
      <c r="M191" s="18"/>
      <c r="N191" s="18"/>
      <c r="O191" s="18"/>
      <c r="P191" s="18"/>
      <c r="Q191" s="7"/>
    </row>
    <row r="192" spans="1:17" hidden="1" x14ac:dyDescent="0.25">
      <c r="A192" s="7"/>
      <c r="B192" s="18"/>
      <c r="C192" s="18"/>
      <c r="D192" s="18"/>
      <c r="E192" s="18"/>
      <c r="F192" s="18"/>
      <c r="G192" s="18"/>
      <c r="H192" s="18"/>
      <c r="I192" s="7"/>
      <c r="J192" s="18"/>
      <c r="K192" s="18"/>
      <c r="L192" s="18"/>
      <c r="M192" s="18"/>
      <c r="N192" s="18"/>
      <c r="O192" s="18"/>
      <c r="P192" s="18"/>
      <c r="Q192" s="7"/>
    </row>
    <row r="193" spans="1:17" hidden="1" x14ac:dyDescent="0.25">
      <c r="A193" s="7"/>
      <c r="B193" s="18"/>
      <c r="C193" s="18"/>
      <c r="D193" s="18"/>
      <c r="E193" s="18"/>
      <c r="F193" s="18"/>
      <c r="G193" s="18"/>
      <c r="H193" s="18"/>
      <c r="I193" s="7"/>
      <c r="J193" s="18"/>
      <c r="K193" s="18"/>
      <c r="L193" s="18"/>
      <c r="M193" s="18"/>
      <c r="N193" s="18"/>
      <c r="O193" s="18"/>
      <c r="P193" s="18"/>
      <c r="Q193" s="7"/>
    </row>
    <row r="194" spans="1:17" hidden="1" x14ac:dyDescent="0.25">
      <c r="A194" s="7"/>
      <c r="B194" s="18"/>
      <c r="C194" s="18"/>
      <c r="D194" s="18"/>
      <c r="E194" s="18"/>
      <c r="F194" s="18"/>
      <c r="G194" s="18"/>
      <c r="H194" s="18"/>
      <c r="I194" s="7"/>
      <c r="J194" s="18"/>
      <c r="K194" s="18"/>
      <c r="L194" s="18"/>
      <c r="M194" s="18"/>
      <c r="N194" s="18"/>
      <c r="O194" s="18"/>
      <c r="P194" s="18"/>
      <c r="Q194" s="7"/>
    </row>
    <row r="195" spans="1:17" hidden="1" x14ac:dyDescent="0.25">
      <c r="A195" s="7"/>
      <c r="B195" s="18"/>
      <c r="C195" s="18"/>
      <c r="D195" s="18"/>
      <c r="E195" s="18"/>
      <c r="F195" s="18"/>
      <c r="G195" s="18"/>
      <c r="H195" s="18"/>
      <c r="I195" s="7"/>
      <c r="J195" s="18"/>
      <c r="K195" s="18"/>
      <c r="L195" s="18"/>
      <c r="M195" s="18"/>
      <c r="N195" s="18"/>
      <c r="O195" s="18"/>
      <c r="P195" s="18"/>
      <c r="Q195" s="7"/>
    </row>
    <row r="196" spans="1:17" hidden="1" x14ac:dyDescent="0.25">
      <c r="A196" s="7"/>
      <c r="B196" s="18"/>
      <c r="C196" s="18"/>
      <c r="D196" s="18"/>
      <c r="E196" s="18"/>
      <c r="F196" s="18"/>
      <c r="G196" s="18"/>
      <c r="H196" s="18"/>
      <c r="I196" s="7"/>
      <c r="J196" s="18"/>
      <c r="K196" s="18"/>
      <c r="L196" s="18"/>
      <c r="M196" s="18"/>
      <c r="N196" s="18"/>
      <c r="O196" s="18"/>
      <c r="P196" s="18"/>
      <c r="Q196" s="7"/>
    </row>
    <row r="197" spans="1:17" hidden="1" x14ac:dyDescent="0.25">
      <c r="A197" s="7"/>
      <c r="B197" s="18"/>
      <c r="C197" s="18"/>
      <c r="D197" s="18"/>
      <c r="E197" s="18"/>
      <c r="F197" s="18"/>
      <c r="G197" s="18"/>
      <c r="H197" s="18"/>
      <c r="I197" s="7"/>
      <c r="J197" s="18"/>
      <c r="K197" s="18"/>
      <c r="L197" s="18"/>
      <c r="M197" s="18"/>
      <c r="N197" s="18"/>
      <c r="O197" s="18"/>
      <c r="P197" s="18"/>
      <c r="Q197" s="7"/>
    </row>
    <row r="198" spans="1:17" hidden="1" x14ac:dyDescent="0.25">
      <c r="A198" s="7"/>
      <c r="B198" s="18"/>
      <c r="C198" s="18"/>
      <c r="D198" s="18"/>
      <c r="E198" s="18"/>
      <c r="F198" s="14" t="s">
        <v>37</v>
      </c>
      <c r="G198" s="15">
        <f>SUM(C185:H185)</f>
        <v>0</v>
      </c>
      <c r="H198" s="14" t="s">
        <v>38</v>
      </c>
      <c r="I198" s="13"/>
      <c r="J198" s="18"/>
      <c r="K198" s="18"/>
      <c r="L198" s="18"/>
      <c r="M198" s="18"/>
      <c r="N198" s="14" t="s">
        <v>37</v>
      </c>
      <c r="O198" s="15">
        <f>SUM(K185:P185)</f>
        <v>0</v>
      </c>
      <c r="P198" s="14" t="s">
        <v>38</v>
      </c>
      <c r="Q198" s="13"/>
    </row>
    <row r="199" spans="1:17" hidden="1" x14ac:dyDescent="0.25">
      <c r="A199" s="7"/>
      <c r="B199" s="7"/>
      <c r="C199" s="7"/>
      <c r="D199" s="7"/>
      <c r="E199" s="7"/>
      <c r="F199" s="7"/>
      <c r="G199" s="13"/>
      <c r="H199" s="140"/>
      <c r="I199" s="13"/>
      <c r="J199" s="7"/>
      <c r="K199" s="7"/>
      <c r="L199" s="7"/>
      <c r="M199" s="7"/>
      <c r="N199" s="7"/>
      <c r="O199" s="13"/>
      <c r="P199" s="140"/>
      <c r="Q199" s="13"/>
    </row>
    <row r="200" spans="1:17" hidden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18.75" hidden="1" customHeight="1" x14ac:dyDescent="0.35">
      <c r="A201" s="7"/>
      <c r="B201" s="26" t="s">
        <v>10</v>
      </c>
      <c r="C201" s="27"/>
      <c r="D201" s="27"/>
      <c r="E201" s="27"/>
      <c r="F201" s="27"/>
      <c r="G201" s="27"/>
      <c r="H201" s="28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16.5" hidden="1" customHeight="1" x14ac:dyDescent="0.3">
      <c r="A202" s="7"/>
      <c r="B202" s="8" t="s">
        <v>24</v>
      </c>
      <c r="C202" s="9" t="s">
        <v>30</v>
      </c>
      <c r="D202" s="9" t="s">
        <v>31</v>
      </c>
      <c r="E202" s="9" t="s">
        <v>32</v>
      </c>
      <c r="F202" s="9" t="s">
        <v>33</v>
      </c>
      <c r="G202" s="9" t="s">
        <v>34</v>
      </c>
      <c r="H202" s="9" t="s">
        <v>35</v>
      </c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16.5" hidden="1" customHeight="1" x14ac:dyDescent="0.25">
      <c r="A203" s="7"/>
      <c r="B203" s="10" t="s">
        <v>36</v>
      </c>
      <c r="C203" s="10">
        <f>COUNTIF('REKOD PRESTASI MURID'!$AD$12:$AD$65,1)</f>
        <v>0</v>
      </c>
      <c r="D203" s="10">
        <f>COUNTIF('REKOD PRESTASI MURID'!$AD$12:$AD$65,2)</f>
        <v>0</v>
      </c>
      <c r="E203" s="10">
        <f>COUNTIF('REKOD PRESTASI MURID'!$AD$12:$AD$65,3)</f>
        <v>0</v>
      </c>
      <c r="F203" s="10">
        <f>COUNTIF('REKOD PRESTASI MURID'!$AD$12:$AD$65,4)</f>
        <v>0</v>
      </c>
      <c r="G203" s="10">
        <f>COUNTIF('REKOD PRESTASI MURID'!$AD$12:$AD$65,5)</f>
        <v>0</v>
      </c>
      <c r="H203" s="10">
        <f>COUNTIF('REKOD PRESTASI MURID'!$AD$12:$AD$65,6)</f>
        <v>0</v>
      </c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16.5" hidden="1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6.5" hidden="1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16.5" hidden="1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6.5" hidden="1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6.5" hidden="1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6.5" hidden="1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6.5" hidden="1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6.5" hidden="1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6.5" hidden="1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6.5" hidden="1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6.5" hidden="1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6.5" hidden="1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6.5" hidden="1" customHeight="1" x14ac:dyDescent="0.25">
      <c r="A216" s="7"/>
      <c r="B216" s="7"/>
      <c r="C216" s="7"/>
      <c r="D216" s="7"/>
      <c r="E216" s="7"/>
      <c r="F216" s="14" t="s">
        <v>37</v>
      </c>
      <c r="G216" s="15">
        <f>SUM(C203:H203)</f>
        <v>0</v>
      </c>
      <c r="H216" s="14" t="s">
        <v>38</v>
      </c>
      <c r="I216" s="7"/>
      <c r="J216" s="7"/>
      <c r="K216" s="7"/>
      <c r="L216" s="7"/>
      <c r="M216" s="7"/>
      <c r="N216" s="7"/>
      <c r="O216" s="7"/>
      <c r="P216" s="7"/>
      <c r="Q216" s="7"/>
    </row>
  </sheetData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Zulkefli Muhamad</cp:lastModifiedBy>
  <cp:revision/>
  <cp:lastPrinted>2018-01-16T08:49:06Z</cp:lastPrinted>
  <dcterms:created xsi:type="dcterms:W3CDTF">2016-04-25T12:26:07Z</dcterms:created>
  <dcterms:modified xsi:type="dcterms:W3CDTF">2024-02-21T15:14:16Z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